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k\Desktop\"/>
    </mc:Choice>
  </mc:AlternateContent>
  <xr:revisionPtr revIDLastSave="0" documentId="13_ncr:1_{780B41BC-4B38-4437-8F11-325D7DB3F07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Sumarizácia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J11" i="5" s="1"/>
  <c r="J16" i="5"/>
  <c r="I20" i="5"/>
  <c r="H20" i="5"/>
  <c r="F20" i="5"/>
  <c r="L16" i="5"/>
  <c r="K16" i="5"/>
  <c r="I16" i="5"/>
  <c r="H16" i="5"/>
  <c r="G16" i="5"/>
  <c r="F16" i="5"/>
  <c r="I11" i="5"/>
  <c r="G11" i="5"/>
  <c r="F11" i="5"/>
  <c r="F9" i="5"/>
  <c r="I5" i="1" l="1"/>
  <c r="E4" i="4"/>
  <c r="K5" i="2" l="1"/>
  <c r="J5" i="2"/>
  <c r="I299" i="2"/>
  <c r="H5" i="2"/>
  <c r="H334" i="2"/>
  <c r="H299" i="2"/>
  <c r="H317" i="2"/>
  <c r="H276" i="2"/>
  <c r="H295" i="2"/>
  <c r="H283" i="2"/>
  <c r="H264" i="2"/>
  <c r="H239" i="2"/>
  <c r="H259" i="2"/>
  <c r="H225" i="2"/>
  <c r="H229" i="2"/>
  <c r="H154" i="2"/>
  <c r="H201" i="2"/>
  <c r="H155" i="2"/>
  <c r="H110" i="2"/>
  <c r="H134" i="2"/>
  <c r="H6" i="2"/>
  <c r="H98" i="2"/>
  <c r="H74" i="2"/>
  <c r="H66" i="2"/>
  <c r="H40" i="2"/>
  <c r="H28" i="2"/>
  <c r="H10" i="2"/>
  <c r="G10" i="2"/>
  <c r="G299" i="2"/>
  <c r="G283" i="2"/>
  <c r="G276" i="2" s="1"/>
  <c r="G264" i="2"/>
  <c r="G239" i="2"/>
  <c r="G154" i="2"/>
  <c r="G28" i="2"/>
  <c r="G40" i="2"/>
  <c r="G66" i="2"/>
  <c r="G74" i="2"/>
  <c r="F155" i="2"/>
  <c r="F213" i="2"/>
  <c r="F249" i="2"/>
  <c r="F239" i="2" s="1"/>
  <c r="F264" i="2"/>
  <c r="F277" i="2"/>
  <c r="F283" i="2"/>
  <c r="F342" i="2"/>
  <c r="F334" i="2" s="1"/>
  <c r="F354" i="2"/>
  <c r="I374" i="2"/>
  <c r="F229" i="2"/>
  <c r="F225" i="2" s="1"/>
  <c r="F162" i="2"/>
  <c r="F134" i="2"/>
  <c r="F28" i="2"/>
  <c r="F23" i="2"/>
  <c r="F98" i="2"/>
  <c r="F74" i="2"/>
  <c r="F66" i="2"/>
  <c r="F40" i="2"/>
  <c r="F10" i="2"/>
  <c r="F7" i="2"/>
  <c r="F127" i="2"/>
  <c r="F131" i="2"/>
  <c r="F123" i="2"/>
  <c r="F110" i="2" l="1"/>
  <c r="F276" i="2"/>
  <c r="F154" i="2"/>
  <c r="G6" i="2"/>
  <c r="G5" i="2" s="1"/>
  <c r="F6" i="2"/>
  <c r="F5" i="2" s="1"/>
  <c r="I216" i="2"/>
  <c r="I162" i="2"/>
  <c r="I368" i="2"/>
  <c r="I334" i="2"/>
  <c r="I318" i="2"/>
  <c r="I317" i="2" s="1"/>
  <c r="I306" i="2"/>
  <c r="I300" i="2"/>
  <c r="I276" i="2"/>
  <c r="I283" i="2"/>
  <c r="I264" i="2"/>
  <c r="I249" i="2"/>
  <c r="I240" i="2"/>
  <c r="I229" i="2"/>
  <c r="I225" i="2" s="1"/>
  <c r="I213" i="2"/>
  <c r="I201" i="2"/>
  <c r="I111" i="2"/>
  <c r="I110" i="2" s="1"/>
  <c r="I10" i="2"/>
  <c r="I28" i="2"/>
  <c r="I40" i="2"/>
  <c r="I74" i="2"/>
  <c r="I6" i="2" l="1"/>
  <c r="I239" i="2"/>
  <c r="I154" i="2"/>
  <c r="E357" i="2"/>
  <c r="E354" i="2" s="1"/>
  <c r="E347" i="2"/>
  <c r="E342" i="2"/>
  <c r="E295" i="2"/>
  <c r="E277" i="2"/>
  <c r="E283" i="2"/>
  <c r="E264" i="2"/>
  <c r="E249" i="2"/>
  <c r="E239" i="2" s="1"/>
  <c r="E229" i="2"/>
  <c r="E225" i="2" s="1"/>
  <c r="E201" i="2"/>
  <c r="E162" i="2"/>
  <c r="E134" i="2"/>
  <c r="E110" i="2" s="1"/>
  <c r="E10" i="2"/>
  <c r="E28" i="2"/>
  <c r="E40" i="2"/>
  <c r="E66" i="2"/>
  <c r="E74" i="2"/>
  <c r="E98" i="2"/>
  <c r="I5" i="2" l="1"/>
  <c r="E334" i="2"/>
  <c r="E276" i="2"/>
  <c r="E154" i="2"/>
  <c r="E6" i="2"/>
  <c r="I4" i="1"/>
  <c r="H64" i="1"/>
  <c r="H5" i="1"/>
  <c r="H4" i="1" s="1"/>
  <c r="G8" i="1"/>
  <c r="G5" i="1" s="1"/>
  <c r="G13" i="1"/>
  <c r="G64" i="1"/>
  <c r="G59" i="1"/>
  <c r="G51" i="1" s="1"/>
  <c r="G33" i="1"/>
  <c r="G32" i="1" s="1"/>
  <c r="G21" i="1" s="1"/>
  <c r="G16" i="1" s="1"/>
  <c r="G23" i="1"/>
  <c r="F13" i="1"/>
  <c r="F8" i="1"/>
  <c r="F5" i="1" s="1"/>
  <c r="F51" i="1"/>
  <c r="F32" i="1"/>
  <c r="F21" i="1" s="1"/>
  <c r="F16" i="1" s="1"/>
  <c r="F4" i="1" s="1"/>
  <c r="E5" i="1"/>
  <c r="E4" i="1" s="1"/>
  <c r="E8" i="1"/>
  <c r="D51" i="1"/>
  <c r="D32" i="1"/>
  <c r="D21" i="1" s="1"/>
  <c r="D16" i="1" s="1"/>
  <c r="D13" i="1"/>
  <c r="D8" i="1"/>
  <c r="D5" i="1" s="1"/>
  <c r="D4" i="1" s="1"/>
  <c r="C51" i="1"/>
  <c r="C22" i="1"/>
  <c r="C21" i="1" s="1"/>
  <c r="C16" i="1" s="1"/>
  <c r="C13" i="1"/>
  <c r="C8" i="1"/>
  <c r="C5" i="1" s="1"/>
  <c r="C4" i="1" s="1"/>
  <c r="G4" i="1" l="1"/>
  <c r="E5" i="2"/>
</calcChain>
</file>

<file path=xl/sharedStrings.xml><?xml version="1.0" encoding="utf-8"?>
<sst xmlns="http://schemas.openxmlformats.org/spreadsheetml/2006/main" count="631" uniqueCount="300">
  <si>
    <t xml:space="preserve">PRÍJMY </t>
  </si>
  <si>
    <t>Zdroj</t>
  </si>
  <si>
    <t>Skutočnosť rok 2018</t>
  </si>
  <si>
    <t>Rozpočet 2021</t>
  </si>
  <si>
    <t>Rozpočet 2022</t>
  </si>
  <si>
    <t xml:space="preserve">Bežné príjmy - príjmy bežného rozpočtu </t>
  </si>
  <si>
    <t xml:space="preserve">100 Daňové príjmy </t>
  </si>
  <si>
    <t xml:space="preserve">110 Dane z príjmov a kapitálového majetku </t>
  </si>
  <si>
    <t xml:space="preserve">111 003 - Výnos dane z príjmov poukázaný ÚS </t>
  </si>
  <si>
    <t xml:space="preserve">121 Daň z nehnuteľností </t>
  </si>
  <si>
    <t xml:space="preserve">121 001 Daň z pozemkov spolu </t>
  </si>
  <si>
    <t xml:space="preserve">121 002 Daň zo stavieb spolu </t>
  </si>
  <si>
    <t xml:space="preserve">121 003 20 Daň z bytov fyzické osoby </t>
  </si>
  <si>
    <t xml:space="preserve">130 Dane za tovary a služby </t>
  </si>
  <si>
    <t xml:space="preserve">133 Dane za špecifické služby </t>
  </si>
  <si>
    <t xml:space="preserve">133 001 Daň za psa spolu </t>
  </si>
  <si>
    <t xml:space="preserve">133 013 Za komunálne odpady a drobné stavebné odpady </t>
  </si>
  <si>
    <t xml:space="preserve">200 Nedaňové príjmy </t>
  </si>
  <si>
    <t xml:space="preserve">210 Príjmy z podnikania a z vlastníctva majetku </t>
  </si>
  <si>
    <t xml:space="preserve">212 Príjmy z vlastníctva </t>
  </si>
  <si>
    <t>212 003 Z prenajatých budov, priestorov a objektov spolu</t>
  </si>
  <si>
    <t xml:space="preserve">220 Administratívne poplatky a iné poplatky a platby </t>
  </si>
  <si>
    <t xml:space="preserve">221 Administratívne poplatky </t>
  </si>
  <si>
    <t xml:space="preserve">221 004 Ostatné poplatky spolu </t>
  </si>
  <si>
    <t xml:space="preserve">221 004 10 - Osvedčenie podpisov a listín </t>
  </si>
  <si>
    <t xml:space="preserve">221 004 20 - Stavebné povolenia </t>
  </si>
  <si>
    <t xml:space="preserve">221 004 30 - Ochrana drevín </t>
  </si>
  <si>
    <t xml:space="preserve">221 004 40 - Vydanie rybárskych lístkov </t>
  </si>
  <si>
    <t xml:space="preserve">222 Pokuty, penále a iné sankcie </t>
  </si>
  <si>
    <t xml:space="preserve">222 003 Za porušenie predpisov </t>
  </si>
  <si>
    <t xml:space="preserve">223 Poplatky a platby z  náhodného predaja a služieb </t>
  </si>
  <si>
    <t xml:space="preserve">223 001 Za predaj výrobkov, tovarov a služieb spolu </t>
  </si>
  <si>
    <t xml:space="preserve">223 001 10 - Miestny rozhlas </t>
  </si>
  <si>
    <t xml:space="preserve">223 001 20 - Dom smútku </t>
  </si>
  <si>
    <t xml:space="preserve">223 004 Za prebytočný hnuteľný majetok </t>
  </si>
  <si>
    <t xml:space="preserve">229 Ďalšie administratívne a iné poplatky a platby </t>
  </si>
  <si>
    <t xml:space="preserve">229 005 Za znečisťovanie ovzdušia </t>
  </si>
  <si>
    <t xml:space="preserve">290 Iné nedaňové príjmy </t>
  </si>
  <si>
    <t xml:space="preserve">292 Ostatné príjmy </t>
  </si>
  <si>
    <t xml:space="preserve">292 008 Z odvodov hazardných a podobných hier </t>
  </si>
  <si>
    <t xml:space="preserve">292 012 Z dobropisov </t>
  </si>
  <si>
    <t xml:space="preserve">292 017 Z vratiek </t>
  </si>
  <si>
    <t xml:space="preserve">292 027 Iné príjmy - odmeny na účtoch v bankách </t>
  </si>
  <si>
    <t xml:space="preserve">300 Granty a transfery </t>
  </si>
  <si>
    <t xml:space="preserve">310 Tuzemské bežné granty </t>
  </si>
  <si>
    <t xml:space="preserve">312 Transfery v rámci verejnej správy </t>
  </si>
  <si>
    <t xml:space="preserve">312 001 Zo štátneho rozpočtu spolu </t>
  </si>
  <si>
    <t xml:space="preserve">312 001 10 - Zo štátneho rozpočtu - voľby </t>
  </si>
  <si>
    <t xml:space="preserve">312 001 Zo štátneho rozpočtu </t>
  </si>
  <si>
    <t xml:space="preserve">312 008 Z rozpočtu vyššieho územného celku spolu </t>
  </si>
  <si>
    <t>11H</t>
  </si>
  <si>
    <t xml:space="preserve">312 008 10 - Kultúra </t>
  </si>
  <si>
    <t xml:space="preserve">312 008 20 - Šport </t>
  </si>
  <si>
    <t xml:space="preserve">312 012 Zo štátneho rozpočtu PVŠS spolu </t>
  </si>
  <si>
    <t xml:space="preserve">312 012 10 - Stavebný úrad </t>
  </si>
  <si>
    <t xml:space="preserve">312 012 20 - Cestná doprava a pozemné komunikácie </t>
  </si>
  <si>
    <t xml:space="preserve">312 012 30 - Životné prostredie </t>
  </si>
  <si>
    <t xml:space="preserve">312 012 40 - Evidencia obyvateľstva </t>
  </si>
  <si>
    <t>312 012 50 - Skladník CO</t>
  </si>
  <si>
    <t xml:space="preserve">312 012 60 - Register adries </t>
  </si>
  <si>
    <t>Skutočnosť 2018</t>
  </si>
  <si>
    <t>Skutočnosť 2019</t>
  </si>
  <si>
    <t>Schválený rozpočet rok 2020</t>
  </si>
  <si>
    <t>Očakávaná skutočnosť rok 2020</t>
  </si>
  <si>
    <t>Rozpočet 2023</t>
  </si>
  <si>
    <t xml:space="preserve">221 004 - Ostatné poplatky </t>
  </si>
  <si>
    <t xml:space="preserve">223 001 30 - Prenájom KD </t>
  </si>
  <si>
    <t xml:space="preserve">223 001 40 - Vydanie novej smetnej nádoby </t>
  </si>
  <si>
    <t xml:space="preserve">223 001 50 - Iné služby </t>
  </si>
  <si>
    <t xml:space="preserve">221 004 50 - Potvrdenie trvalý pobyt </t>
  </si>
  <si>
    <t xml:space="preserve">312 001 20 - Zo štátneho rozpočtu - ostatné dotácie </t>
  </si>
  <si>
    <t>3AC1</t>
  </si>
  <si>
    <t>3AC2</t>
  </si>
  <si>
    <t>3AL1</t>
  </si>
  <si>
    <t xml:space="preserve">312 002 - Zo štátneho účelového fondu </t>
  </si>
  <si>
    <t xml:space="preserve">212 002 - Z prenajatých pozemkov </t>
  </si>
  <si>
    <t xml:space="preserve">312 012 70 - SODB </t>
  </si>
  <si>
    <t xml:space="preserve">312 008 30 - Cestovný ruch </t>
  </si>
  <si>
    <t>Funkčná klasifikácia</t>
  </si>
  <si>
    <t xml:space="preserve">          Výdavky  Ekonomická klasifikácia </t>
  </si>
  <si>
    <t>SPOLU BEŽNÉ VÝDAVKY</t>
  </si>
  <si>
    <t xml:space="preserve">0.1.1.1.   </t>
  </si>
  <si>
    <t>Výkonné a zákonodarné orgány - Obec</t>
  </si>
  <si>
    <t xml:space="preserve">610 - Mzdy, platy, služobné príjmy a ostatné osobné vyrovnania </t>
  </si>
  <si>
    <t xml:space="preserve">611000 - Tarifný, osobný, základný, funkčný plat </t>
  </si>
  <si>
    <t xml:space="preserve">620 - Poistné a príspevok do poisťovní </t>
  </si>
  <si>
    <t xml:space="preserve">621000 - Poistné do všeobecnej zdravotnej poisťovne </t>
  </si>
  <si>
    <t xml:space="preserve">623000 - Poistné do ostatných poisťovní </t>
  </si>
  <si>
    <t xml:space="preserve">625001 - Na nemocenské poistenie </t>
  </si>
  <si>
    <t xml:space="preserve">625002 - Na starobné poistenie </t>
  </si>
  <si>
    <t xml:space="preserve">625003 - Na úrazové poistenie </t>
  </si>
  <si>
    <t xml:space="preserve">625004 - Na invalidné poistenie </t>
  </si>
  <si>
    <t xml:space="preserve">625005 - Na poistenie v nezamestnanosti </t>
  </si>
  <si>
    <t>625007 - Na poistenie do rezervného fondu solidarity</t>
  </si>
  <si>
    <t xml:space="preserve">631 - Cestovné náhrady </t>
  </si>
  <si>
    <t xml:space="preserve">631001 - Cestovné náhrady - tuzemské </t>
  </si>
  <si>
    <t xml:space="preserve">631001 10 - Cestovné náhrady - starosta </t>
  </si>
  <si>
    <t xml:space="preserve">631001 20 - Cestovné náhrady - HK </t>
  </si>
  <si>
    <t>631001 30 - Cestovné náhrady - zamestnanci</t>
  </si>
  <si>
    <t xml:space="preserve">632 - Energie, voda a komunikácie </t>
  </si>
  <si>
    <t xml:space="preserve">632001 - Energie </t>
  </si>
  <si>
    <t>632001 10 - Elektrická energia</t>
  </si>
  <si>
    <t>632001 20 - Zemný plyn</t>
  </si>
  <si>
    <t xml:space="preserve">632003 - Poštové služby </t>
  </si>
  <si>
    <t xml:space="preserve">632004 - Komunikačná infraštruktúra - webhosting </t>
  </si>
  <si>
    <t xml:space="preserve">632005 - Telekomunikačné služby </t>
  </si>
  <si>
    <t xml:space="preserve">632005 10 - Telefón OCÚ </t>
  </si>
  <si>
    <t xml:space="preserve">632005 20 - Mobilný telefón OCÚ </t>
  </si>
  <si>
    <t xml:space="preserve">633 - Materiál </t>
  </si>
  <si>
    <t>633001 - Interíérové vybavenie</t>
  </si>
  <si>
    <t>633002 - Výpočtová technika</t>
  </si>
  <si>
    <t>633003 - Telekomunikačná technika</t>
  </si>
  <si>
    <t>633004 - Prevádzkové stroje, prístroje, zariadenie, technika a náradie</t>
  </si>
  <si>
    <t xml:space="preserve">633006 - Všeobecný materiál </t>
  </si>
  <si>
    <t xml:space="preserve">633006 10 - Kancelársky papier </t>
  </si>
  <si>
    <t>633009 - Knihy, časopisy, noviny, učebnice</t>
  </si>
  <si>
    <t xml:space="preserve">633013 - Softvér </t>
  </si>
  <si>
    <t xml:space="preserve">633015 - Palivá ako zdroj energie </t>
  </si>
  <si>
    <t xml:space="preserve">633016 - Reprezentačné </t>
  </si>
  <si>
    <t xml:space="preserve">634 - Dopravné </t>
  </si>
  <si>
    <t xml:space="preserve">634002 - Servis, údržba, opravy a výdavky s tým spojené </t>
  </si>
  <si>
    <t>634003 - Poistenie</t>
  </si>
  <si>
    <t>635 - Rutinná a štandardná údržba</t>
  </si>
  <si>
    <t xml:space="preserve">635002 - Výpočtovej techniky </t>
  </si>
  <si>
    <t>635004 - Prevádzkových strojov, prístrojov, zariadení, techniky a náradia</t>
  </si>
  <si>
    <t xml:space="preserve">635006 - Budov, objektov alebo ich častí </t>
  </si>
  <si>
    <t xml:space="preserve">635009 - Softvéru </t>
  </si>
  <si>
    <t>637 - Služby</t>
  </si>
  <si>
    <t xml:space="preserve">637001 - Školenia, kurzy, semináre </t>
  </si>
  <si>
    <t xml:space="preserve">637003 - Propagácia, reklama a inzercia </t>
  </si>
  <si>
    <t xml:space="preserve">637004 - Všeobecné služby </t>
  </si>
  <si>
    <t xml:space="preserve">637005 - Špeciálne služby </t>
  </si>
  <si>
    <t xml:space="preserve">637012 - Poplatky a odvody </t>
  </si>
  <si>
    <t xml:space="preserve">637014 - Stravovanie </t>
  </si>
  <si>
    <t xml:space="preserve">637015 - Poistné </t>
  </si>
  <si>
    <t xml:space="preserve">637016 - Prídel do sociálneho fondu </t>
  </si>
  <si>
    <t xml:space="preserve">637023 - Kolkové známky </t>
  </si>
  <si>
    <t>637026 - Odmeny a príspevky</t>
  </si>
  <si>
    <t xml:space="preserve">637027 - Odmeny zamestnancom mimo pracovného pomeru </t>
  </si>
  <si>
    <t xml:space="preserve">637031 - Pokuty a penále </t>
  </si>
  <si>
    <t xml:space="preserve">637035 - Dane </t>
  </si>
  <si>
    <t xml:space="preserve">641 - Transfery v rámci verejnej správy </t>
  </si>
  <si>
    <t xml:space="preserve">641009 - Obci okrem PVŠS </t>
  </si>
  <si>
    <t xml:space="preserve">641009 10 - Na stavebný úrad </t>
  </si>
  <si>
    <t xml:space="preserve">641009 20 - Na pozemné komunikácie </t>
  </si>
  <si>
    <t>642 - Transfery jednotlivcom a neziskovým práv. osobám</t>
  </si>
  <si>
    <t>642006 - Na členské príspevky</t>
  </si>
  <si>
    <t>642006 10 - ZMOS, TIR, MPM, MAS</t>
  </si>
  <si>
    <t xml:space="preserve">642006 20 - RVC </t>
  </si>
  <si>
    <t xml:space="preserve">642015 - Na nemocenské dávky </t>
  </si>
  <si>
    <t>0.1.1.2</t>
  </si>
  <si>
    <t>Finančné a rozpočtové záležitosti - Banky</t>
  </si>
  <si>
    <t xml:space="preserve">637012 10 - VÚB banka </t>
  </si>
  <si>
    <t>637012 20 - Prima banka</t>
  </si>
  <si>
    <t>01.6.0.</t>
  </si>
  <si>
    <t>637007 - Cestovné náhrady</t>
  </si>
  <si>
    <t xml:space="preserve">637037 - Vratky </t>
  </si>
  <si>
    <t>02.2.0.</t>
  </si>
  <si>
    <t>Civilná ochrana</t>
  </si>
  <si>
    <t>04.1.2.</t>
  </si>
  <si>
    <t xml:space="preserve">633010 - Pracovné odevy, obuv a pracovné pomôcky </t>
  </si>
  <si>
    <t xml:space="preserve">635 - Rutinná a štandardná údržba </t>
  </si>
  <si>
    <t>04.5.1.</t>
  </si>
  <si>
    <t xml:space="preserve">Cestná doprava </t>
  </si>
  <si>
    <t>634001 - Palivo, mazivá, oleje, špeciálne kvapaliny</t>
  </si>
  <si>
    <t xml:space="preserve">634005 - Karty, známky, poplatky </t>
  </si>
  <si>
    <t>05.1.0.</t>
  </si>
  <si>
    <t>Nakladanie s odpadmi</t>
  </si>
  <si>
    <t xml:space="preserve">637012 - Poplatky a odvody - Skládka kom. Odpadu Bojná </t>
  </si>
  <si>
    <t>05.6.0.</t>
  </si>
  <si>
    <t xml:space="preserve">Ochrana životného prostredia inde neklasifikovaná </t>
  </si>
  <si>
    <t>06.2.0.</t>
  </si>
  <si>
    <t>06.4.0.</t>
  </si>
  <si>
    <t>Verejné osvetlenie</t>
  </si>
  <si>
    <t>08.1.0.</t>
  </si>
  <si>
    <t xml:space="preserve">Rekreačné a športové služby </t>
  </si>
  <si>
    <t>08.2.0.</t>
  </si>
  <si>
    <t xml:space="preserve">637002 - Konkurzy a súťaže </t>
  </si>
  <si>
    <t xml:space="preserve">637002  10 - Stavanie mája </t>
  </si>
  <si>
    <t xml:space="preserve">637002 20 - Hodové slávnosti </t>
  </si>
  <si>
    <t>637002 30 - Karneval</t>
  </si>
  <si>
    <t>08.3.0.</t>
  </si>
  <si>
    <t>633018 - Licencie</t>
  </si>
  <si>
    <t>08.4.0.</t>
  </si>
  <si>
    <t>09.1.1.</t>
  </si>
  <si>
    <t>10.2.0.</t>
  </si>
  <si>
    <t xml:space="preserve">633011 - Potraviny </t>
  </si>
  <si>
    <t>Skutočnosť rok 2019</t>
  </si>
  <si>
    <t>Schválený rozpočet 2020</t>
  </si>
  <si>
    <t xml:space="preserve">632 002 - Vodné, stočné </t>
  </si>
  <si>
    <t>632003 10 - Poštové výdavky, známky</t>
  </si>
  <si>
    <t xml:space="preserve">632003 20 - Kuriérske služby </t>
  </si>
  <si>
    <t>633006 20 - Kancelárske potreby</t>
  </si>
  <si>
    <t xml:space="preserve">633006 30 - Tonery, náplne do tlačiarní </t>
  </si>
  <si>
    <t xml:space="preserve">633006 40 - Čistiace potreby a hygienické potreby </t>
  </si>
  <si>
    <t>633006 50 - Ostatný rôzny materiál</t>
  </si>
  <si>
    <t xml:space="preserve">637011 - Štúdie, expertízy, posudky, projekty </t>
  </si>
  <si>
    <t>637026 - Odmeny a príspevky (poslanci OZ)</t>
  </si>
  <si>
    <t>637027 - Odmeny zamestnancom mimo pracovného pomeru (dohody)</t>
  </si>
  <si>
    <t>637035 - Dane -  RTVS</t>
  </si>
  <si>
    <t>SPOLU FINANČNÉ OPERÁCIE</t>
  </si>
  <si>
    <t>453 - Prostriedky z predchádzajúcich rokov</t>
  </si>
  <si>
    <t xml:space="preserve">453000 - Zostatok finančných prostriedkov - SODB </t>
  </si>
  <si>
    <t>131K</t>
  </si>
  <si>
    <t>Všeobecné verejné služby inde neklasifikované - VOĽBY, SODB</t>
  </si>
  <si>
    <t>01.7.0.</t>
  </si>
  <si>
    <t xml:space="preserve">651 - Splácanie úverov v tuzemsku </t>
  </si>
  <si>
    <t xml:space="preserve">651002 - Banke </t>
  </si>
  <si>
    <t xml:space="preserve">653 - Ostatné platby súvisiace s úverom </t>
  </si>
  <si>
    <t xml:space="preserve">653001  - Manipulačné poplatky </t>
  </si>
  <si>
    <t xml:space="preserve">Transakcie verejného dlhu - Úvery </t>
  </si>
  <si>
    <t>Všeobecná pracovná oblasť - VPP, ÚOZ</t>
  </si>
  <si>
    <t xml:space="preserve">637004 - Všeobecné služby - Márius Pedersen </t>
  </si>
  <si>
    <t>633006 - Ostatný rôzny materiál</t>
  </si>
  <si>
    <t>Rozvoj obcí -Verejná zeleň</t>
  </si>
  <si>
    <t xml:space="preserve">621000  - Poistné do VŠZP - DVP </t>
  </si>
  <si>
    <t xml:space="preserve">637004 - Ostatné služby inde nezaradené </t>
  </si>
  <si>
    <t xml:space="preserve">637004 - Všeobecné služby - ostatné </t>
  </si>
  <si>
    <t xml:space="preserve">632002 - Vodné </t>
  </si>
  <si>
    <t>633006  - Ostatný rôzny materiál</t>
  </si>
  <si>
    <t xml:space="preserve">637004  - Všeobecné služby  </t>
  </si>
  <si>
    <t>637002 40 - Mikuláš</t>
  </si>
  <si>
    <t xml:space="preserve">637004  Všeobecné služby </t>
  </si>
  <si>
    <t xml:space="preserve">Kultúrne služby - kultúrny dom, akcie </t>
  </si>
  <si>
    <t xml:space="preserve">633006 všeobecný materiál </t>
  </si>
  <si>
    <t xml:space="preserve">Vysielacie a vydavateľské služby - miestny rozhlas </t>
  </si>
  <si>
    <t xml:space="preserve">621000 - Poistné do všeobecnej zdravotnej poisťovne - dohody </t>
  </si>
  <si>
    <t xml:space="preserve">623000 - Poistné do ostatných poisťovní - dohody </t>
  </si>
  <si>
    <t xml:space="preserve">632 001 20 - Plyn </t>
  </si>
  <si>
    <t xml:space="preserve">Náboženské a iné spoločenské služby -cintorín, dom smútku </t>
  </si>
  <si>
    <t xml:space="preserve">Predprimárne vzdelávanie - Materská škola </t>
  </si>
  <si>
    <t xml:space="preserve">637  Služby  </t>
  </si>
  <si>
    <t xml:space="preserve">Staroba - opatrovateľská služba </t>
  </si>
  <si>
    <t xml:space="preserve">627000 - Príspevky do dopl. Dôch. Poisťovní </t>
  </si>
  <si>
    <t xml:space="preserve">637027 - Odmeny zamestnancom mimo pracovného pomeru - dohody </t>
  </si>
  <si>
    <t xml:space="preserve">634004 - Prepravné a prenájom dopravných prostriedkov </t>
  </si>
  <si>
    <t>637020 - Finančné zúčtovanie</t>
  </si>
  <si>
    <t>11GG</t>
  </si>
  <si>
    <t>10.1.2.</t>
  </si>
  <si>
    <t>Invalidita a ŤZP</t>
  </si>
  <si>
    <t>637004 - Všeobecné služby</t>
  </si>
  <si>
    <t>633006 60 - Všeobecný materiál - ostatný rôzny materiál</t>
  </si>
  <si>
    <t>635006 - Budov, objek.al.ich častí</t>
  </si>
  <si>
    <t>10.4.0.</t>
  </si>
  <si>
    <t xml:space="preserve">Rodina a deti </t>
  </si>
  <si>
    <t xml:space="preserve">642014 - Jednotlivcovi </t>
  </si>
  <si>
    <t xml:space="preserve">637027- Odmeny zamestnancov mimo pracovného pomeru </t>
  </si>
  <si>
    <t>635005 - Špeciálnych strojov, prístrojov, zariadení,</t>
  </si>
  <si>
    <t>09.1.2.</t>
  </si>
  <si>
    <t xml:space="preserve">Primárne vzdelávanie </t>
  </si>
  <si>
    <t xml:space="preserve">635003 - Telekomunikačnej techniky </t>
  </si>
  <si>
    <t>SPOLU KAPITÁLOVÉ PRÍJMY</t>
  </si>
  <si>
    <t>322008 - Od ostatných subjektov verejnej správy - MASKA</t>
  </si>
  <si>
    <t xml:space="preserve">233 - Príjem z predaja pozemkov </t>
  </si>
  <si>
    <t xml:space="preserve">233001 - Z predaja pozemkov </t>
  </si>
  <si>
    <t xml:space="preserve">456 - Iné príjmové finančné operácie </t>
  </si>
  <si>
    <t xml:space="preserve">456002 - Prijaté finančné zábezpeky </t>
  </si>
  <si>
    <t xml:space="preserve">513 - Bankové úvery </t>
  </si>
  <si>
    <t xml:space="preserve">513003 - Kontokorentné </t>
  </si>
  <si>
    <t>453 - Zostatok prostriedkov z predch. Rokov</t>
  </si>
  <si>
    <t xml:space="preserve">453000 - Prostriedky z predchádzajúcich rokov </t>
  </si>
  <si>
    <t xml:space="preserve">513001 - Bankové úvery - Krátkodobé </t>
  </si>
  <si>
    <t xml:space="preserve">322 - Transfery  v rámci verejnej správy </t>
  </si>
  <si>
    <t xml:space="preserve">Výdavky - Ekonomická klasifikácia </t>
  </si>
  <si>
    <t>SPOLU KAPITÁLOVÉ VÝDAVKY</t>
  </si>
  <si>
    <t>01.1.1.</t>
  </si>
  <si>
    <t xml:space="preserve">717001 - Realizácia nových stavieb </t>
  </si>
  <si>
    <t xml:space="preserve">Výkonné a zákonodarné orgány - obec </t>
  </si>
  <si>
    <t xml:space="preserve">717 - Realizácia stavieb a ich technického zhodnotenia </t>
  </si>
  <si>
    <t xml:space="preserve">Verejné osvetlenie </t>
  </si>
  <si>
    <t xml:space="preserve">SPOLU VÝDAVKOVÉ FINANČNÉ OPERÁCIE </t>
  </si>
  <si>
    <t xml:space="preserve">819 - Ostatné výdavkové finančné operácie </t>
  </si>
  <si>
    <t xml:space="preserve">819002 - Ostatné výdavkové finančné operácie </t>
  </si>
  <si>
    <t xml:space="preserve">Transakcie verejného dlhu - úvery </t>
  </si>
  <si>
    <t xml:space="preserve">821 - Splácanie tuzemskej istiny </t>
  </si>
  <si>
    <t xml:space="preserve">821005 - Z bankových úverov dlhodobých </t>
  </si>
  <si>
    <t xml:space="preserve">Rozvoj obcí  - verejná zeleň </t>
  </si>
  <si>
    <t xml:space="preserve">713 - Nákup strojov, prístrojov, zariadení </t>
  </si>
  <si>
    <t xml:space="preserve">713004 - Prevádzkových strojov, prístrojov, zariadení </t>
  </si>
  <si>
    <t xml:space="preserve">717001 - Realizácia nových stavieb - zastávky </t>
  </si>
  <si>
    <t xml:space="preserve">PRÍJMOVÝ ROZPOČET </t>
  </si>
  <si>
    <t xml:space="preserve">Bežné príjmy </t>
  </si>
  <si>
    <t>Kapitálové príjmy</t>
  </si>
  <si>
    <t>SPOLU BP + KP</t>
  </si>
  <si>
    <t>Príjmové finančné operácie</t>
  </si>
  <si>
    <t xml:space="preserve">Príjmy spolu: </t>
  </si>
  <si>
    <t xml:space="preserve">VÝDAVKOVÝ ROZPOČET </t>
  </si>
  <si>
    <t>Bežné výdavky</t>
  </si>
  <si>
    <t>Kapitálové výdavky</t>
  </si>
  <si>
    <t>SUMARIZÁCIA</t>
  </si>
  <si>
    <t xml:space="preserve">HOSPODÁRENIE CELKOM </t>
  </si>
  <si>
    <t xml:space="preserve">Výdavkové finančné operácie </t>
  </si>
  <si>
    <t>SPOLU BV + KV + VFO</t>
  </si>
  <si>
    <t>Očakávaná skutočnosť 2020</t>
  </si>
  <si>
    <t xml:space="preserve">821004 - Z bankových úverov krátkodobých </t>
  </si>
  <si>
    <t>ROZPOČET NA ROK 2021 - SUMARIZÁCIA OBEC KRTOVCE</t>
  </si>
  <si>
    <t xml:space="preserve"> Príjmový finančný rozpočet 2021- Obec Krtovce</t>
  </si>
  <si>
    <t xml:space="preserve"> Výdavkový finančný rozpočet 2021- Obec Krtovce</t>
  </si>
  <si>
    <t>KAPITÁLOVÉ PRÍJMY 2021- Obec Krtovce</t>
  </si>
  <si>
    <t xml:space="preserve"> Kapitálové výdavky  2021 - Obec Krtovce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</si>
</sst>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indexed="12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24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gradientFill degree="45">
        <stop position="0">
          <color theme="0"/>
        </stop>
        <stop position="0.5">
          <color rgb="FFFF9999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theme="4" tint="0.40000610370189521"/>
        </stop>
        <stop position="1">
          <color theme="0"/>
        </stop>
      </gradient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gradientFill degree="135">
        <stop position="0">
          <color theme="0"/>
        </stop>
        <stop position="0.5">
          <color rgb="FF7FDF81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rgb="FF7FDF81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theme="4" tint="0.40000610370189521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gradientFill degree="45">
        <stop position="0">
          <color theme="0"/>
        </stop>
        <stop position="0.5">
          <color rgb="FF9966FF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9966FF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00FF00"/>
        </stop>
        <stop position="1">
          <color theme="0"/>
        </stop>
      </gradientFill>
    </fill>
    <fill>
      <patternFill patternType="solid">
        <fgColor rgb="FFFF66FF"/>
        <bgColor auto="1"/>
      </patternFill>
    </fill>
    <fill>
      <gradientFill degree="90">
        <stop position="0">
          <color rgb="FFFF66FF"/>
        </stop>
        <stop position="0.5">
          <color rgb="FFFF66CC"/>
        </stop>
        <stop position="1">
          <color rgb="FFFF66FF"/>
        </stop>
      </gradientFill>
    </fill>
    <fill>
      <gradientFill degree="135">
        <stop position="0">
          <color theme="4" tint="0.40000610370189521"/>
        </stop>
        <stop position="0.5">
          <color theme="4" tint="0.59999389629810485"/>
        </stop>
        <stop position="1">
          <color theme="4" tint="0.40000610370189521"/>
        </stop>
      </gradientFill>
    </fill>
    <fill>
      <gradientFill degree="135">
        <stop position="0">
          <color rgb="FFCC99FF"/>
        </stop>
        <stop position="0.5">
          <color rgb="FFCC99FF"/>
        </stop>
        <stop position="1">
          <color rgb="FFCC99FF"/>
        </stop>
      </gradientFill>
    </fill>
    <fill>
      <gradientFill degree="135">
        <stop position="0">
          <color rgb="FFFF99CC"/>
        </stop>
        <stop position="0.5">
          <color rgb="FFFFCCFF"/>
        </stop>
        <stop position="1">
          <color rgb="FFFF99CC"/>
        </stop>
      </gradientFill>
    </fill>
    <fill>
      <patternFill patternType="solid">
        <fgColor theme="0" tint="-0.24994659260841701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92D050"/>
        <bgColor auto="1"/>
      </patternFill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5">
    <xf numFmtId="0" fontId="0" fillId="0" borderId="0" xfId="0"/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5" fillId="5" borderId="1" xfId="0" applyFont="1" applyFill="1" applyBorder="1" applyAlignment="1">
      <alignment horizontal="left"/>
    </xf>
    <xf numFmtId="2" fontId="5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2" fontId="5" fillId="6" borderId="1" xfId="0" applyNumberFormat="1" applyFont="1" applyFill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2" fontId="6" fillId="5" borderId="1" xfId="0" applyNumberFormat="1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2" fontId="6" fillId="6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wrapText="1"/>
    </xf>
    <xf numFmtId="2" fontId="6" fillId="9" borderId="1" xfId="0" applyNumberFormat="1" applyFont="1" applyFill="1" applyBorder="1" applyAlignment="1">
      <alignment horizontal="right" wrapText="1"/>
    </xf>
    <xf numFmtId="0" fontId="5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left"/>
    </xf>
    <xf numFmtId="2" fontId="5" fillId="11" borderId="1" xfId="0" applyNumberFormat="1" applyFont="1" applyFill="1" applyBorder="1"/>
    <xf numFmtId="2" fontId="5" fillId="11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2" fontId="5" fillId="7" borderId="1" xfId="0" applyNumberFormat="1" applyFont="1" applyFill="1" applyBorder="1"/>
    <xf numFmtId="2" fontId="5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/>
    <xf numFmtId="2" fontId="7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12" borderId="1" xfId="0" applyFont="1" applyFill="1" applyBorder="1" applyAlignment="1">
      <alignment horizontal="center"/>
    </xf>
    <xf numFmtId="3" fontId="7" fillId="12" borderId="1" xfId="0" applyNumberFormat="1" applyFont="1" applyFill="1" applyBorder="1" applyAlignment="1">
      <alignment horizontal="left"/>
    </xf>
    <xf numFmtId="0" fontId="7" fillId="12" borderId="1" xfId="0" applyFont="1" applyFill="1" applyBorder="1" applyAlignment="1">
      <alignment horizontal="center"/>
    </xf>
    <xf numFmtId="2" fontId="7" fillId="12" borderId="1" xfId="0" applyNumberFormat="1" applyFont="1" applyFill="1" applyBorder="1"/>
    <xf numFmtId="2" fontId="7" fillId="12" borderId="1" xfId="0" applyNumberFormat="1" applyFont="1" applyFill="1" applyBorder="1" applyAlignment="1">
      <alignment horizontal="right"/>
    </xf>
    <xf numFmtId="0" fontId="0" fillId="7" borderId="0" xfId="0" applyFill="1"/>
    <xf numFmtId="0" fontId="10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2" fontId="10" fillId="7" borderId="1" xfId="0" applyNumberFormat="1" applyFont="1" applyFill="1" applyBorder="1"/>
    <xf numFmtId="2" fontId="10" fillId="7" borderId="1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10" fillId="7" borderId="1" xfId="0" applyFont="1" applyFill="1" applyBorder="1"/>
    <xf numFmtId="3" fontId="5" fillId="12" borderId="1" xfId="0" applyNumberFormat="1" applyFont="1" applyFill="1" applyBorder="1" applyAlignment="1">
      <alignment horizontal="left"/>
    </xf>
    <xf numFmtId="2" fontId="5" fillId="12" borderId="1" xfId="0" applyNumberFormat="1" applyFont="1" applyFill="1" applyBorder="1"/>
    <xf numFmtId="2" fontId="5" fillId="12" borderId="1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8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" fillId="7" borderId="0" xfId="0" applyFont="1" applyFill="1"/>
    <xf numFmtId="0" fontId="5" fillId="12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10" fillId="0" borderId="3" xfId="0" applyFont="1" applyBorder="1" applyAlignment="1">
      <alignment horizontal="center"/>
    </xf>
    <xf numFmtId="3" fontId="5" fillId="11" borderId="2" xfId="0" applyNumberFormat="1" applyFont="1" applyFill="1" applyBorder="1" applyAlignment="1">
      <alignment horizontal="left"/>
    </xf>
    <xf numFmtId="3" fontId="7" fillId="12" borderId="2" xfId="0" applyNumberFormat="1" applyFont="1" applyFill="1" applyBorder="1" applyAlignment="1">
      <alignment horizontal="left"/>
    </xf>
    <xf numFmtId="0" fontId="6" fillId="11" borderId="1" xfId="0" applyFont="1" applyFill="1" applyBorder="1" applyAlignment="1">
      <alignment horizontal="center"/>
    </xf>
    <xf numFmtId="0" fontId="1" fillId="12" borderId="0" xfId="0" applyFont="1" applyFill="1"/>
    <xf numFmtId="0" fontId="5" fillId="7" borderId="2" xfId="0" applyFont="1" applyFill="1" applyBorder="1"/>
    <xf numFmtId="0" fontId="8" fillId="7" borderId="3" xfId="0" applyFont="1" applyFill="1" applyBorder="1" applyAlignment="1">
      <alignment horizontal="center"/>
    </xf>
    <xf numFmtId="0" fontId="7" fillId="0" borderId="0" xfId="0" applyFont="1"/>
    <xf numFmtId="2" fontId="7" fillId="11" borderId="1" xfId="0" applyNumberFormat="1" applyFont="1" applyFill="1" applyBorder="1"/>
    <xf numFmtId="0" fontId="0" fillId="0" borderId="0" xfId="0" applyFont="1"/>
    <xf numFmtId="0" fontId="7" fillId="7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/>
    <xf numFmtId="164" fontId="7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6" fillId="11" borderId="2" xfId="0" applyFont="1" applyFill="1" applyBorder="1" applyAlignment="1">
      <alignment horizontal="center"/>
    </xf>
    <xf numFmtId="0" fontId="5" fillId="11" borderId="2" xfId="0" applyFont="1" applyFill="1" applyBorder="1"/>
    <xf numFmtId="0" fontId="6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right"/>
    </xf>
    <xf numFmtId="0" fontId="5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wrapText="1"/>
    </xf>
    <xf numFmtId="2" fontId="7" fillId="5" borderId="1" xfId="0" applyNumberFormat="1" applyFont="1" applyFill="1" applyBorder="1"/>
    <xf numFmtId="0" fontId="5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wrapText="1"/>
    </xf>
    <xf numFmtId="2" fontId="6" fillId="15" borderId="1" xfId="0" applyNumberFormat="1" applyFont="1" applyFill="1" applyBorder="1" applyAlignment="1">
      <alignment horizontal="right" wrapText="1"/>
    </xf>
    <xf numFmtId="2" fontId="10" fillId="12" borderId="1" xfId="0" applyNumberFormat="1" applyFont="1" applyFill="1" applyBorder="1" applyAlignment="1">
      <alignment wrapText="1"/>
    </xf>
    <xf numFmtId="2" fontId="10" fillId="12" borderId="1" xfId="0" applyNumberFormat="1" applyFont="1" applyFill="1" applyBorder="1" applyAlignment="1">
      <alignment horizontal="right" wrapText="1"/>
    </xf>
    <xf numFmtId="0" fontId="5" fillId="16" borderId="1" xfId="0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left"/>
    </xf>
    <xf numFmtId="2" fontId="5" fillId="16" borderId="1" xfId="0" applyNumberFormat="1" applyFont="1" applyFill="1" applyBorder="1"/>
    <xf numFmtId="2" fontId="5" fillId="1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15" xfId="0" applyBorder="1"/>
    <xf numFmtId="0" fontId="0" fillId="0" borderId="3" xfId="0" applyBorder="1"/>
    <xf numFmtId="0" fontId="1" fillId="0" borderId="1" xfId="0" applyFont="1" applyBorder="1"/>
    <xf numFmtId="2" fontId="1" fillId="0" borderId="1" xfId="0" applyNumberFormat="1" applyFont="1" applyBorder="1"/>
    <xf numFmtId="0" fontId="5" fillId="11" borderId="2" xfId="0" applyFont="1" applyFill="1" applyBorder="1" applyAlignment="1">
      <alignment horizontal="left"/>
    </xf>
    <xf numFmtId="0" fontId="0" fillId="11" borderId="15" xfId="0" applyFill="1" applyBorder="1"/>
    <xf numFmtId="0" fontId="0" fillId="11" borderId="3" xfId="0" applyFill="1" applyBorder="1"/>
    <xf numFmtId="2" fontId="1" fillId="11" borderId="1" xfId="0" applyNumberFormat="1" applyFont="1" applyFill="1" applyBorder="1"/>
    <xf numFmtId="0" fontId="15" fillId="17" borderId="2" xfId="0" applyFont="1" applyFill="1" applyBorder="1" applyAlignment="1">
      <alignment horizontal="left"/>
    </xf>
    <xf numFmtId="0" fontId="16" fillId="17" borderId="15" xfId="0" applyFont="1" applyFill="1" applyBorder="1"/>
    <xf numFmtId="0" fontId="16" fillId="17" borderId="3" xfId="0" applyFont="1" applyFill="1" applyBorder="1"/>
    <xf numFmtId="0" fontId="17" fillId="17" borderId="1" xfId="0" applyFont="1" applyFill="1" applyBorder="1"/>
    <xf numFmtId="2" fontId="17" fillId="17" borderId="1" xfId="0" applyNumberFormat="1" applyFont="1" applyFill="1" applyBorder="1"/>
    <xf numFmtId="0" fontId="5" fillId="18" borderId="2" xfId="0" applyFont="1" applyFill="1" applyBorder="1" applyAlignment="1">
      <alignment horizontal="left"/>
    </xf>
    <xf numFmtId="0" fontId="0" fillId="18" borderId="15" xfId="0" applyFill="1" applyBorder="1"/>
    <xf numFmtId="0" fontId="0" fillId="18" borderId="3" xfId="0" applyFill="1" applyBorder="1"/>
    <xf numFmtId="0" fontId="1" fillId="18" borderId="1" xfId="0" applyFont="1" applyFill="1" applyBorder="1"/>
    <xf numFmtId="2" fontId="1" fillId="18" borderId="1" xfId="0" applyNumberFormat="1" applyFont="1" applyFill="1" applyBorder="1"/>
    <xf numFmtId="0" fontId="5" fillId="19" borderId="2" xfId="0" applyFont="1" applyFill="1" applyBorder="1" applyAlignment="1">
      <alignment horizontal="left"/>
    </xf>
    <xf numFmtId="0" fontId="0" fillId="19" borderId="15" xfId="0" applyFill="1" applyBorder="1"/>
    <xf numFmtId="0" fontId="0" fillId="19" borderId="3" xfId="0" applyFill="1" applyBorder="1"/>
    <xf numFmtId="0" fontId="1" fillId="19" borderId="1" xfId="0" applyFont="1" applyFill="1" applyBorder="1"/>
    <xf numFmtId="2" fontId="1" fillId="19" borderId="1" xfId="0" applyNumberFormat="1" applyFont="1" applyFill="1" applyBorder="1"/>
    <xf numFmtId="0" fontId="5" fillId="20" borderId="2" xfId="0" applyFont="1" applyFill="1" applyBorder="1" applyAlignment="1">
      <alignment horizontal="left"/>
    </xf>
    <xf numFmtId="0" fontId="0" fillId="20" borderId="15" xfId="0" applyFill="1" applyBorder="1"/>
    <xf numFmtId="0" fontId="0" fillId="20" borderId="3" xfId="0" applyFill="1" applyBorder="1"/>
    <xf numFmtId="0" fontId="1" fillId="20" borderId="1" xfId="0" applyFont="1" applyFill="1" applyBorder="1"/>
    <xf numFmtId="2" fontId="1" fillId="20" borderId="1" xfId="0" applyNumberFormat="1" applyFont="1" applyFill="1" applyBorder="1"/>
    <xf numFmtId="0" fontId="5" fillId="21" borderId="2" xfId="0" applyFont="1" applyFill="1" applyBorder="1" applyAlignment="1">
      <alignment horizontal="left"/>
    </xf>
    <xf numFmtId="0" fontId="0" fillId="21" borderId="15" xfId="0" applyFill="1" applyBorder="1"/>
    <xf numFmtId="0" fontId="0" fillId="21" borderId="3" xfId="0" applyFill="1" applyBorder="1"/>
    <xf numFmtId="2" fontId="1" fillId="21" borderId="1" xfId="0" applyNumberFormat="1" applyFont="1" applyFill="1" applyBorder="1"/>
    <xf numFmtId="49" fontId="5" fillId="22" borderId="8" xfId="0" applyNumberFormat="1" applyFont="1" applyFill="1" applyBorder="1" applyAlignment="1">
      <alignment horizontal="center" vertical="center" wrapText="1"/>
    </xf>
    <xf numFmtId="49" fontId="5" fillId="22" borderId="11" xfId="0" applyNumberFormat="1" applyFont="1" applyFill="1" applyBorder="1" applyAlignment="1">
      <alignment horizontal="center" vertical="center" wrapText="1"/>
    </xf>
    <xf numFmtId="49" fontId="5" fillId="22" borderId="14" xfId="0" applyNumberFormat="1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left"/>
    </xf>
    <xf numFmtId="0" fontId="0" fillId="23" borderId="15" xfId="0" applyFill="1" applyBorder="1"/>
    <xf numFmtId="0" fontId="0" fillId="23" borderId="3" xfId="0" applyFill="1" applyBorder="1"/>
    <xf numFmtId="0" fontId="1" fillId="23" borderId="1" xfId="0" applyFont="1" applyFill="1" applyBorder="1"/>
    <xf numFmtId="2" fontId="1" fillId="23" borderId="1" xfId="0" applyNumberFormat="1" applyFont="1" applyFill="1" applyBorder="1"/>
    <xf numFmtId="0" fontId="5" fillId="10" borderId="2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49" fontId="5" fillId="22" borderId="8" xfId="0" applyNumberFormat="1" applyFont="1" applyFill="1" applyBorder="1" applyAlignment="1">
      <alignment horizontal="center" vertical="center" wrapText="1"/>
    </xf>
    <xf numFmtId="49" fontId="5" fillId="22" borderId="11" xfId="0" applyNumberFormat="1" applyFont="1" applyFill="1" applyBorder="1" applyAlignment="1">
      <alignment horizontal="center" vertical="center" wrapText="1"/>
    </xf>
    <xf numFmtId="49" fontId="5" fillId="22" borderId="14" xfId="0" applyNumberFormat="1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/>
    </xf>
    <xf numFmtId="0" fontId="5" fillId="22" borderId="9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22" borderId="6" xfId="0" applyFont="1" applyFill="1" applyBorder="1" applyAlignment="1">
      <alignment horizontal="center"/>
    </xf>
    <xf numFmtId="0" fontId="5" fillId="22" borderId="0" xfId="0" applyFont="1" applyFill="1" applyAlignment="1">
      <alignment horizontal="center"/>
    </xf>
    <xf numFmtId="0" fontId="5" fillId="22" borderId="13" xfId="0" applyFont="1" applyFill="1" applyBorder="1" applyAlignment="1">
      <alignment horizontal="center"/>
    </xf>
    <xf numFmtId="49" fontId="5" fillId="22" borderId="6" xfId="0" applyNumberFormat="1" applyFont="1" applyFill="1" applyBorder="1" applyAlignment="1">
      <alignment horizontal="center" vertical="center" wrapText="1"/>
    </xf>
    <xf numFmtId="49" fontId="5" fillId="22" borderId="0" xfId="0" applyNumberFormat="1" applyFont="1" applyFill="1" applyAlignment="1">
      <alignment horizontal="center" vertical="center" wrapText="1"/>
    </xf>
    <xf numFmtId="49" fontId="5" fillId="22" borderId="13" xfId="0" applyNumberFormat="1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CC"/>
      <color rgb="FFFF3B0D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workbookViewId="0"/>
  </sheetViews>
  <sheetFormatPr defaultRowHeight="15" x14ac:dyDescent="0.25"/>
  <cols>
    <col min="1" max="1" width="58.140625" customWidth="1"/>
    <col min="3" max="3" width="13" customWidth="1"/>
    <col min="4" max="4" width="12.140625" customWidth="1"/>
    <col min="5" max="5" width="11.42578125" customWidth="1"/>
    <col min="6" max="6" width="11.7109375" customWidth="1"/>
    <col min="7" max="7" width="12.7109375" customWidth="1"/>
    <col min="8" max="8" width="11" customWidth="1"/>
    <col min="9" max="9" width="11.140625" customWidth="1"/>
  </cols>
  <sheetData>
    <row r="1" spans="1:9" ht="27.75" x14ac:dyDescent="0.4">
      <c r="A1" s="1" t="s">
        <v>296</v>
      </c>
      <c r="B1" s="2"/>
      <c r="C1" s="3"/>
      <c r="D1" s="3"/>
      <c r="E1" s="4"/>
      <c r="F1" s="5"/>
    </row>
    <row r="2" spans="1:9" ht="28.5" thickBot="1" x14ac:dyDescent="0.45">
      <c r="A2" s="4"/>
      <c r="B2" s="6"/>
      <c r="C2" s="4"/>
      <c r="D2" s="4"/>
      <c r="E2" s="1"/>
      <c r="F2" s="7"/>
      <c r="G2" s="3"/>
      <c r="H2" s="4"/>
      <c r="I2" s="5"/>
    </row>
    <row r="3" spans="1:9" ht="45" thickTop="1" thickBot="1" x14ac:dyDescent="0.3">
      <c r="A3" s="8" t="s">
        <v>0</v>
      </c>
      <c r="B3" s="8" t="s">
        <v>1</v>
      </c>
      <c r="C3" s="9" t="s">
        <v>60</v>
      </c>
      <c r="D3" s="9" t="s">
        <v>61</v>
      </c>
      <c r="E3" s="9" t="s">
        <v>62</v>
      </c>
      <c r="F3" s="9" t="s">
        <v>63</v>
      </c>
      <c r="G3" s="9" t="s">
        <v>3</v>
      </c>
      <c r="H3" s="9" t="s">
        <v>4</v>
      </c>
      <c r="I3" s="9" t="s">
        <v>64</v>
      </c>
    </row>
    <row r="4" spans="1:9" ht="16.5" thickTop="1" thickBot="1" x14ac:dyDescent="0.3">
      <c r="A4" s="10" t="s">
        <v>5</v>
      </c>
      <c r="B4" s="11">
        <v>41</v>
      </c>
      <c r="C4" s="12">
        <f>C5+C16+C49</f>
        <v>117610.32</v>
      </c>
      <c r="D4" s="12">
        <f>D5+D16+D49</f>
        <v>101437.62</v>
      </c>
      <c r="E4" s="12">
        <f>E5+E16</f>
        <v>90931</v>
      </c>
      <c r="F4" s="12">
        <f>F5+F16+F49</f>
        <v>96489.56</v>
      </c>
      <c r="G4" s="12">
        <f>G5+G16+G49</f>
        <v>102255</v>
      </c>
      <c r="H4" s="12">
        <f>H5+H16+H49</f>
        <v>103245</v>
      </c>
      <c r="I4" s="12">
        <f>I5+I16+I49</f>
        <v>104245</v>
      </c>
    </row>
    <row r="5" spans="1:9" ht="16.5" thickTop="1" thickBot="1" x14ac:dyDescent="0.3">
      <c r="A5" s="13" t="s">
        <v>6</v>
      </c>
      <c r="B5" s="14">
        <v>41</v>
      </c>
      <c r="C5" s="15">
        <f t="shared" ref="C5:H5" si="0">C6+C8+C12</f>
        <v>83119.92</v>
      </c>
      <c r="D5" s="15">
        <f t="shared" si="0"/>
        <v>89542.62</v>
      </c>
      <c r="E5" s="15">
        <f t="shared" si="0"/>
        <v>90481</v>
      </c>
      <c r="F5" s="15">
        <f t="shared" si="0"/>
        <v>91157.16</v>
      </c>
      <c r="G5" s="15">
        <f t="shared" si="0"/>
        <v>93025</v>
      </c>
      <c r="H5" s="15">
        <f t="shared" si="0"/>
        <v>95015</v>
      </c>
      <c r="I5" s="15">
        <f>I6+I8+I12</f>
        <v>96015</v>
      </c>
    </row>
    <row r="6" spans="1:9" ht="16.5" thickTop="1" thickBot="1" x14ac:dyDescent="0.3">
      <c r="A6" s="16" t="s">
        <v>7</v>
      </c>
      <c r="B6" s="17">
        <v>41</v>
      </c>
      <c r="C6" s="18">
        <v>64494.93</v>
      </c>
      <c r="D6" s="18">
        <v>70562.42</v>
      </c>
      <c r="E6" s="18">
        <v>70744</v>
      </c>
      <c r="F6" s="18">
        <v>70710.16</v>
      </c>
      <c r="G6" s="18">
        <v>72410</v>
      </c>
      <c r="H6" s="18">
        <v>74400</v>
      </c>
      <c r="I6" s="18">
        <v>75400</v>
      </c>
    </row>
    <row r="7" spans="1:9" ht="16.5" thickTop="1" thickBot="1" x14ac:dyDescent="0.3">
      <c r="A7" s="19" t="s">
        <v>8</v>
      </c>
      <c r="B7" s="20">
        <v>41</v>
      </c>
      <c r="C7" s="21">
        <v>64494.93</v>
      </c>
      <c r="D7" s="21">
        <v>70562.42</v>
      </c>
      <c r="E7" s="21">
        <v>70744</v>
      </c>
      <c r="F7" s="21">
        <v>70710.16</v>
      </c>
      <c r="G7" s="21">
        <v>72410</v>
      </c>
      <c r="H7" s="21">
        <v>74400</v>
      </c>
      <c r="I7" s="21">
        <v>75400</v>
      </c>
    </row>
    <row r="8" spans="1:9" ht="16.5" thickTop="1" thickBot="1" x14ac:dyDescent="0.3">
      <c r="A8" s="22" t="s">
        <v>9</v>
      </c>
      <c r="B8" s="17">
        <v>41</v>
      </c>
      <c r="C8" s="18">
        <f>C9+C10+C11</f>
        <v>14499.73</v>
      </c>
      <c r="D8" s="18">
        <f>D9+D10+D11</f>
        <v>14055.359999999999</v>
      </c>
      <c r="E8" s="18">
        <f>E9+E10+E11</f>
        <v>14357</v>
      </c>
      <c r="F8" s="18">
        <f>F9+F10+F11</f>
        <v>14357</v>
      </c>
      <c r="G8" s="18">
        <f>G9+G10+G11</f>
        <v>14525</v>
      </c>
      <c r="H8" s="18">
        <v>14525</v>
      </c>
      <c r="I8" s="18">
        <v>14525</v>
      </c>
    </row>
    <row r="9" spans="1:9" ht="16.5" thickTop="1" thickBot="1" x14ac:dyDescent="0.3">
      <c r="A9" s="19" t="s">
        <v>10</v>
      </c>
      <c r="B9" s="20">
        <v>41</v>
      </c>
      <c r="C9" s="23">
        <v>10529.73</v>
      </c>
      <c r="D9" s="23">
        <v>10013.39</v>
      </c>
      <c r="E9" s="23">
        <v>10387</v>
      </c>
      <c r="F9" s="23">
        <v>10387</v>
      </c>
      <c r="G9" s="23">
        <v>10500</v>
      </c>
      <c r="H9" s="23">
        <v>10500</v>
      </c>
      <c r="I9" s="23">
        <v>10500</v>
      </c>
    </row>
    <row r="10" spans="1:9" ht="16.5" thickTop="1" thickBot="1" x14ac:dyDescent="0.3">
      <c r="A10" s="19" t="s">
        <v>11</v>
      </c>
      <c r="B10" s="20">
        <v>41</v>
      </c>
      <c r="C10" s="23">
        <v>3949</v>
      </c>
      <c r="D10" s="23">
        <v>4022.57</v>
      </c>
      <c r="E10" s="23">
        <v>3949</v>
      </c>
      <c r="F10" s="23">
        <v>3949</v>
      </c>
      <c r="G10" s="23">
        <v>4000</v>
      </c>
      <c r="H10" s="23">
        <v>4000</v>
      </c>
      <c r="I10" s="23">
        <v>4000</v>
      </c>
    </row>
    <row r="11" spans="1:9" ht="16.5" thickTop="1" thickBot="1" x14ac:dyDescent="0.3">
      <c r="A11" s="19" t="s">
        <v>12</v>
      </c>
      <c r="B11" s="20">
        <v>41</v>
      </c>
      <c r="C11" s="23">
        <v>21</v>
      </c>
      <c r="D11" s="23">
        <v>19.399999999999999</v>
      </c>
      <c r="E11" s="23">
        <v>21</v>
      </c>
      <c r="F11" s="23">
        <v>21</v>
      </c>
      <c r="G11" s="23">
        <v>25</v>
      </c>
      <c r="H11" s="23">
        <v>25</v>
      </c>
      <c r="I11" s="23">
        <v>25</v>
      </c>
    </row>
    <row r="12" spans="1:9" ht="16.5" thickTop="1" thickBot="1" x14ac:dyDescent="0.3">
      <c r="A12" s="16" t="s">
        <v>13</v>
      </c>
      <c r="B12" s="17">
        <v>41</v>
      </c>
      <c r="C12" s="18">
        <v>4125.26</v>
      </c>
      <c r="D12" s="18">
        <v>4924.84</v>
      </c>
      <c r="E12" s="18">
        <v>5380</v>
      </c>
      <c r="F12" s="18">
        <v>6090</v>
      </c>
      <c r="G12" s="18">
        <v>6090</v>
      </c>
      <c r="H12" s="18">
        <v>6090</v>
      </c>
      <c r="I12" s="18">
        <v>6090</v>
      </c>
    </row>
    <row r="13" spans="1:9" ht="16.5" thickTop="1" thickBot="1" x14ac:dyDescent="0.3">
      <c r="A13" s="26" t="s">
        <v>14</v>
      </c>
      <c r="B13" s="27">
        <v>41</v>
      </c>
      <c r="C13" s="28">
        <f>C14+C15</f>
        <v>4125.26</v>
      </c>
      <c r="D13" s="28">
        <f>D14+D15</f>
        <v>4924.84</v>
      </c>
      <c r="E13" s="28">
        <v>5380</v>
      </c>
      <c r="F13" s="28">
        <f>F14+F15</f>
        <v>6090</v>
      </c>
      <c r="G13" s="28">
        <f>G14+G15</f>
        <v>6090</v>
      </c>
      <c r="H13" s="28">
        <v>6090</v>
      </c>
      <c r="I13" s="28">
        <v>6090</v>
      </c>
    </row>
    <row r="14" spans="1:9" ht="16.5" thickTop="1" thickBot="1" x14ac:dyDescent="0.3">
      <c r="A14" s="19" t="s">
        <v>15</v>
      </c>
      <c r="B14" s="20">
        <v>41</v>
      </c>
      <c r="C14" s="23">
        <v>187.36</v>
      </c>
      <c r="D14" s="23">
        <v>195.88</v>
      </c>
      <c r="E14" s="23">
        <v>180</v>
      </c>
      <c r="F14" s="23">
        <v>340</v>
      </c>
      <c r="G14" s="23">
        <v>340</v>
      </c>
      <c r="H14" s="23">
        <v>340</v>
      </c>
      <c r="I14" s="23">
        <v>340</v>
      </c>
    </row>
    <row r="15" spans="1:9" ht="16.5" thickTop="1" thickBot="1" x14ac:dyDescent="0.3">
      <c r="A15" s="29" t="s">
        <v>16</v>
      </c>
      <c r="B15" s="30">
        <v>41</v>
      </c>
      <c r="C15" s="23">
        <v>3937.9</v>
      </c>
      <c r="D15" s="23">
        <v>4728.96</v>
      </c>
      <c r="E15" s="23">
        <v>5200</v>
      </c>
      <c r="F15" s="23">
        <v>5750</v>
      </c>
      <c r="G15" s="23">
        <v>5750</v>
      </c>
      <c r="H15" s="23">
        <v>5750</v>
      </c>
      <c r="I15" s="23">
        <v>5750</v>
      </c>
    </row>
    <row r="16" spans="1:9" ht="16.5" thickTop="1" thickBot="1" x14ac:dyDescent="0.3">
      <c r="A16" s="31" t="s">
        <v>17</v>
      </c>
      <c r="B16" s="14">
        <v>41</v>
      </c>
      <c r="C16" s="15">
        <f>C17+C21+C43</f>
        <v>624.16</v>
      </c>
      <c r="D16" s="15">
        <f>D17+D21+D43</f>
        <v>628.94999999999993</v>
      </c>
      <c r="E16" s="15">
        <v>450</v>
      </c>
      <c r="F16" s="15">
        <f>F17+F21+F43</f>
        <v>2287.3999999999996</v>
      </c>
      <c r="G16" s="15">
        <f>G17+G21+G43</f>
        <v>1995</v>
      </c>
      <c r="H16" s="15">
        <v>1995</v>
      </c>
      <c r="I16" s="15">
        <v>1995</v>
      </c>
    </row>
    <row r="17" spans="1:9" ht="16.5" thickTop="1" thickBot="1" x14ac:dyDescent="0.3">
      <c r="A17" s="32" t="s">
        <v>18</v>
      </c>
      <c r="B17" s="33">
        <v>41</v>
      </c>
      <c r="C17" s="34">
        <v>1</v>
      </c>
      <c r="D17" s="34">
        <v>10.31</v>
      </c>
      <c r="E17" s="34">
        <v>0</v>
      </c>
      <c r="F17" s="34">
        <v>10.31</v>
      </c>
      <c r="G17" s="34">
        <v>15</v>
      </c>
      <c r="H17" s="34">
        <v>15</v>
      </c>
      <c r="I17" s="34">
        <v>15</v>
      </c>
    </row>
    <row r="18" spans="1:9" ht="16.5" thickTop="1" thickBot="1" x14ac:dyDescent="0.3">
      <c r="A18" s="35" t="s">
        <v>19</v>
      </c>
      <c r="B18" s="36">
        <v>41</v>
      </c>
      <c r="C18" s="37">
        <v>1</v>
      </c>
      <c r="D18" s="37">
        <v>10.31</v>
      </c>
      <c r="E18" s="37">
        <v>0</v>
      </c>
      <c r="F18" s="37">
        <v>10.31</v>
      </c>
      <c r="G18" s="37">
        <v>15</v>
      </c>
      <c r="H18" s="37">
        <v>15</v>
      </c>
      <c r="I18" s="37">
        <v>15</v>
      </c>
    </row>
    <row r="19" spans="1:9" ht="16.5" thickTop="1" thickBot="1" x14ac:dyDescent="0.3">
      <c r="A19" s="42" t="s">
        <v>75</v>
      </c>
      <c r="B19" s="43">
        <v>41</v>
      </c>
      <c r="C19" s="44">
        <v>0</v>
      </c>
      <c r="D19" s="44">
        <v>10.31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1:9" ht="16.5" thickTop="1" thickBot="1" x14ac:dyDescent="0.3">
      <c r="A20" s="19" t="s">
        <v>20</v>
      </c>
      <c r="B20" s="20">
        <v>41</v>
      </c>
      <c r="C20" s="23">
        <v>1</v>
      </c>
      <c r="D20" s="23">
        <v>0</v>
      </c>
      <c r="E20" s="23">
        <v>0</v>
      </c>
      <c r="F20" s="23">
        <v>10.31</v>
      </c>
      <c r="G20" s="23">
        <v>15</v>
      </c>
      <c r="H20" s="23">
        <v>15</v>
      </c>
      <c r="I20" s="23">
        <v>15</v>
      </c>
    </row>
    <row r="21" spans="1:9" ht="16.5" thickTop="1" thickBot="1" x14ac:dyDescent="0.3">
      <c r="A21" s="16" t="s">
        <v>21</v>
      </c>
      <c r="B21" s="17">
        <v>41</v>
      </c>
      <c r="C21" s="18">
        <f>C22+C30+C32+C41</f>
        <v>520.28</v>
      </c>
      <c r="D21" s="18">
        <f>D23+D32</f>
        <v>555.76</v>
      </c>
      <c r="E21" s="18">
        <v>450</v>
      </c>
      <c r="F21" s="18">
        <f>F22+F32</f>
        <v>1122</v>
      </c>
      <c r="G21" s="18">
        <f>G22+G30+G32+G41</f>
        <v>1330</v>
      </c>
      <c r="H21" s="18">
        <v>1330</v>
      </c>
      <c r="I21" s="18">
        <v>1330</v>
      </c>
    </row>
    <row r="22" spans="1:9" ht="16.5" thickTop="1" thickBot="1" x14ac:dyDescent="0.3">
      <c r="A22" s="26" t="s">
        <v>22</v>
      </c>
      <c r="B22" s="27">
        <v>41</v>
      </c>
      <c r="C22" s="28">
        <f>50.64+21.45</f>
        <v>72.09</v>
      </c>
      <c r="D22" s="28">
        <v>244.72</v>
      </c>
      <c r="E22" s="28">
        <v>200</v>
      </c>
      <c r="F22" s="28">
        <v>500</v>
      </c>
      <c r="G22" s="28">
        <v>570</v>
      </c>
      <c r="H22" s="28">
        <v>570</v>
      </c>
      <c r="I22" s="28">
        <v>570</v>
      </c>
    </row>
    <row r="23" spans="1:9" ht="16.5" thickTop="1" thickBot="1" x14ac:dyDescent="0.3">
      <c r="A23" s="19" t="s">
        <v>23</v>
      </c>
      <c r="B23" s="20">
        <v>41</v>
      </c>
      <c r="C23" s="23">
        <v>50.64</v>
      </c>
      <c r="D23" s="23">
        <v>244.72</v>
      </c>
      <c r="E23" s="23">
        <v>200</v>
      </c>
      <c r="F23" s="23">
        <v>500</v>
      </c>
      <c r="G23" s="23">
        <f>G24+G25+G26+G27+G28+G29</f>
        <v>570</v>
      </c>
      <c r="H23" s="23">
        <v>570</v>
      </c>
      <c r="I23" s="23">
        <v>570</v>
      </c>
    </row>
    <row r="24" spans="1:9" ht="16.5" thickTop="1" thickBot="1" x14ac:dyDescent="0.3">
      <c r="A24" s="24" t="s">
        <v>24</v>
      </c>
      <c r="B24" s="25">
        <v>41</v>
      </c>
      <c r="C24" s="21">
        <v>0</v>
      </c>
      <c r="D24" s="21">
        <v>0</v>
      </c>
      <c r="E24" s="21">
        <v>50</v>
      </c>
      <c r="F24" s="21">
        <v>200</v>
      </c>
      <c r="G24" s="21">
        <v>250</v>
      </c>
      <c r="H24" s="21">
        <v>250</v>
      </c>
      <c r="I24" s="21">
        <v>250</v>
      </c>
    </row>
    <row r="25" spans="1:9" ht="16.5" thickTop="1" thickBot="1" x14ac:dyDescent="0.3">
      <c r="A25" s="24" t="s">
        <v>25</v>
      </c>
      <c r="B25" s="25">
        <v>41</v>
      </c>
      <c r="C25" s="21">
        <v>0</v>
      </c>
      <c r="D25" s="21">
        <v>0</v>
      </c>
      <c r="E25" s="21">
        <v>50</v>
      </c>
      <c r="F25" s="21">
        <v>100</v>
      </c>
      <c r="G25" s="21">
        <v>100</v>
      </c>
      <c r="H25" s="21">
        <v>100</v>
      </c>
      <c r="I25" s="21">
        <v>100</v>
      </c>
    </row>
    <row r="26" spans="1:9" ht="16.5" thickTop="1" thickBot="1" x14ac:dyDescent="0.3">
      <c r="A26" s="24" t="s">
        <v>26</v>
      </c>
      <c r="B26" s="25">
        <v>41</v>
      </c>
      <c r="C26" s="21">
        <v>0</v>
      </c>
      <c r="D26" s="21">
        <v>0</v>
      </c>
      <c r="E26" s="21">
        <v>50</v>
      </c>
      <c r="F26" s="21">
        <v>50</v>
      </c>
      <c r="G26" s="21">
        <v>50</v>
      </c>
      <c r="H26" s="21">
        <v>50</v>
      </c>
      <c r="I26" s="21">
        <v>50</v>
      </c>
    </row>
    <row r="27" spans="1:9" ht="16.5" thickTop="1" thickBot="1" x14ac:dyDescent="0.3">
      <c r="A27" s="24" t="s">
        <v>27</v>
      </c>
      <c r="B27" s="25">
        <v>41</v>
      </c>
      <c r="C27" s="21">
        <v>0</v>
      </c>
      <c r="D27" s="21">
        <v>0</v>
      </c>
      <c r="E27" s="21">
        <v>20</v>
      </c>
      <c r="F27" s="21">
        <v>20</v>
      </c>
      <c r="G27" s="21">
        <v>50</v>
      </c>
      <c r="H27" s="21">
        <v>50</v>
      </c>
      <c r="I27" s="21">
        <v>50</v>
      </c>
    </row>
    <row r="28" spans="1:9" ht="16.5" thickTop="1" thickBot="1" x14ac:dyDescent="0.3">
      <c r="A28" s="24" t="s">
        <v>69</v>
      </c>
      <c r="B28" s="25">
        <v>41</v>
      </c>
      <c r="C28" s="21">
        <v>0</v>
      </c>
      <c r="D28" s="21">
        <v>0</v>
      </c>
      <c r="E28" s="21">
        <v>10</v>
      </c>
      <c r="F28" s="21">
        <v>30</v>
      </c>
      <c r="G28" s="21">
        <v>20</v>
      </c>
      <c r="H28" s="21">
        <v>20</v>
      </c>
      <c r="I28" s="21">
        <v>20</v>
      </c>
    </row>
    <row r="29" spans="1:9" ht="16.5" thickTop="1" thickBot="1" x14ac:dyDescent="0.3">
      <c r="A29" s="24" t="s">
        <v>65</v>
      </c>
      <c r="B29" s="25">
        <v>71</v>
      </c>
      <c r="C29" s="21">
        <v>21.45</v>
      </c>
      <c r="D29" s="21">
        <v>0</v>
      </c>
      <c r="E29" s="21">
        <v>20</v>
      </c>
      <c r="F29" s="21">
        <v>100</v>
      </c>
      <c r="G29" s="21">
        <v>100</v>
      </c>
      <c r="H29" s="21">
        <v>100</v>
      </c>
      <c r="I29" s="21">
        <v>100</v>
      </c>
    </row>
    <row r="30" spans="1:9" ht="16.5" thickTop="1" thickBot="1" x14ac:dyDescent="0.3">
      <c r="A30" s="26" t="s">
        <v>28</v>
      </c>
      <c r="B30" s="27">
        <v>41</v>
      </c>
      <c r="C30" s="28">
        <v>0</v>
      </c>
      <c r="D30" s="28">
        <v>0</v>
      </c>
      <c r="E30" s="28">
        <v>0</v>
      </c>
      <c r="F30" s="28">
        <v>0</v>
      </c>
      <c r="G30" s="28">
        <v>10</v>
      </c>
      <c r="H30" s="28">
        <v>10</v>
      </c>
      <c r="I30" s="28">
        <v>10</v>
      </c>
    </row>
    <row r="31" spans="1:9" ht="16.5" thickTop="1" thickBot="1" x14ac:dyDescent="0.3">
      <c r="A31" s="19" t="s">
        <v>29</v>
      </c>
      <c r="B31" s="25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10</v>
      </c>
      <c r="H31" s="21">
        <v>10</v>
      </c>
      <c r="I31" s="21">
        <v>10</v>
      </c>
    </row>
    <row r="32" spans="1:9" ht="16.5" thickTop="1" thickBot="1" x14ac:dyDescent="0.3">
      <c r="A32" s="26" t="s">
        <v>30</v>
      </c>
      <c r="B32" s="27">
        <v>41</v>
      </c>
      <c r="C32" s="28">
        <v>448.19</v>
      </c>
      <c r="D32" s="28">
        <f>D33+D39</f>
        <v>311.03999999999996</v>
      </c>
      <c r="E32" s="28">
        <v>250</v>
      </c>
      <c r="F32" s="28">
        <f>F33+F39</f>
        <v>622</v>
      </c>
      <c r="G32" s="28">
        <f>G33+G39</f>
        <v>750</v>
      </c>
      <c r="H32" s="28">
        <v>750</v>
      </c>
      <c r="I32" s="28">
        <v>750</v>
      </c>
    </row>
    <row r="33" spans="1:9" ht="16.5" thickTop="1" thickBot="1" x14ac:dyDescent="0.3">
      <c r="A33" s="19" t="s">
        <v>31</v>
      </c>
      <c r="B33" s="20">
        <v>41</v>
      </c>
      <c r="C33" s="23">
        <v>448.19</v>
      </c>
      <c r="D33" s="23">
        <v>288.39999999999998</v>
      </c>
      <c r="E33" s="23">
        <v>200</v>
      </c>
      <c r="F33" s="23">
        <v>352</v>
      </c>
      <c r="G33" s="23">
        <f>G35+G34+G36+G37+G38</f>
        <v>480</v>
      </c>
      <c r="H33" s="23">
        <v>480</v>
      </c>
      <c r="I33" s="23">
        <v>480</v>
      </c>
    </row>
    <row r="34" spans="1:9" ht="16.5" thickTop="1" thickBot="1" x14ac:dyDescent="0.3">
      <c r="A34" s="24" t="s">
        <v>32</v>
      </c>
      <c r="B34" s="25">
        <v>41</v>
      </c>
      <c r="C34" s="21">
        <v>0</v>
      </c>
      <c r="D34" s="21">
        <v>0</v>
      </c>
      <c r="E34" s="21">
        <v>50</v>
      </c>
      <c r="F34" s="21">
        <v>50</v>
      </c>
      <c r="G34" s="21">
        <v>100</v>
      </c>
      <c r="H34" s="21">
        <v>100</v>
      </c>
      <c r="I34" s="21">
        <v>100</v>
      </c>
    </row>
    <row r="35" spans="1:9" ht="16.5" thickTop="1" thickBot="1" x14ac:dyDescent="0.3">
      <c r="A35" s="24" t="s">
        <v>33</v>
      </c>
      <c r="B35" s="25">
        <v>41</v>
      </c>
      <c r="C35" s="21">
        <v>0</v>
      </c>
      <c r="D35" s="21">
        <v>0</v>
      </c>
      <c r="E35" s="21">
        <v>50</v>
      </c>
      <c r="F35" s="21">
        <v>50</v>
      </c>
      <c r="G35" s="21">
        <v>20</v>
      </c>
      <c r="H35" s="21">
        <v>20</v>
      </c>
      <c r="I35" s="21">
        <v>20</v>
      </c>
    </row>
    <row r="36" spans="1:9" ht="16.5" thickTop="1" thickBot="1" x14ac:dyDescent="0.3">
      <c r="A36" s="24" t="s">
        <v>66</v>
      </c>
      <c r="B36" s="25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10</v>
      </c>
      <c r="H36" s="21">
        <v>10</v>
      </c>
      <c r="I36" s="21">
        <v>10</v>
      </c>
    </row>
    <row r="37" spans="1:9" ht="16.5" thickTop="1" thickBot="1" x14ac:dyDescent="0.3">
      <c r="A37" s="24" t="s">
        <v>67</v>
      </c>
      <c r="B37" s="25">
        <v>41</v>
      </c>
      <c r="C37" s="21">
        <v>0</v>
      </c>
      <c r="D37" s="21">
        <v>0</v>
      </c>
      <c r="E37" s="21">
        <v>50</v>
      </c>
      <c r="F37" s="21">
        <v>200</v>
      </c>
      <c r="G37" s="21">
        <v>300</v>
      </c>
      <c r="H37" s="21">
        <v>300</v>
      </c>
      <c r="I37" s="21">
        <v>300</v>
      </c>
    </row>
    <row r="38" spans="1:9" ht="16.5" thickTop="1" thickBot="1" x14ac:dyDescent="0.3">
      <c r="A38" s="24" t="s">
        <v>68</v>
      </c>
      <c r="B38" s="25">
        <v>41</v>
      </c>
      <c r="C38" s="21">
        <v>0</v>
      </c>
      <c r="D38" s="21">
        <v>0</v>
      </c>
      <c r="E38" s="21">
        <v>0</v>
      </c>
      <c r="F38" s="21">
        <v>52</v>
      </c>
      <c r="G38" s="21">
        <v>50</v>
      </c>
      <c r="H38" s="21">
        <v>50</v>
      </c>
      <c r="I38" s="21">
        <v>50</v>
      </c>
    </row>
    <row r="39" spans="1:9" ht="16.5" thickTop="1" thickBot="1" x14ac:dyDescent="0.3">
      <c r="A39" s="19" t="s">
        <v>31</v>
      </c>
      <c r="B39" s="40">
        <v>132</v>
      </c>
      <c r="C39" s="23">
        <v>0</v>
      </c>
      <c r="D39" s="23">
        <v>22.64</v>
      </c>
      <c r="E39" s="23">
        <v>50</v>
      </c>
      <c r="F39" s="23">
        <v>270</v>
      </c>
      <c r="G39" s="23">
        <v>270</v>
      </c>
      <c r="H39" s="23">
        <v>270</v>
      </c>
      <c r="I39" s="23">
        <v>270</v>
      </c>
    </row>
    <row r="40" spans="1:9" ht="16.5" thickTop="1" thickBot="1" x14ac:dyDescent="0.3">
      <c r="A40" s="19" t="s">
        <v>34</v>
      </c>
      <c r="B40" s="20">
        <v>41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</row>
    <row r="41" spans="1:9" ht="16.5" thickTop="1" thickBot="1" x14ac:dyDescent="0.3">
      <c r="A41" s="26" t="s">
        <v>35</v>
      </c>
      <c r="B41" s="27">
        <v>41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</row>
    <row r="42" spans="1:9" ht="16.5" thickTop="1" thickBot="1" x14ac:dyDescent="0.3">
      <c r="A42" s="19" t="s">
        <v>36</v>
      </c>
      <c r="B42" s="20">
        <v>41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</row>
    <row r="43" spans="1:9" ht="16.5" thickTop="1" thickBot="1" x14ac:dyDescent="0.3">
      <c r="A43" s="16" t="s">
        <v>37</v>
      </c>
      <c r="B43" s="17">
        <v>41</v>
      </c>
      <c r="C43" s="18">
        <v>102.88</v>
      </c>
      <c r="D43" s="18">
        <v>62.88</v>
      </c>
      <c r="E43" s="18">
        <v>0</v>
      </c>
      <c r="F43" s="18">
        <v>1155.0899999999999</v>
      </c>
      <c r="G43" s="18">
        <v>650</v>
      </c>
      <c r="H43" s="18">
        <v>650</v>
      </c>
      <c r="I43" s="18">
        <v>650</v>
      </c>
    </row>
    <row r="44" spans="1:9" ht="16.5" thickTop="1" thickBot="1" x14ac:dyDescent="0.3">
      <c r="A44" s="26" t="s">
        <v>38</v>
      </c>
      <c r="B44" s="27">
        <v>41</v>
      </c>
      <c r="C44" s="28">
        <v>102.88</v>
      </c>
      <c r="D44" s="28">
        <v>62.88</v>
      </c>
      <c r="E44" s="28">
        <v>0</v>
      </c>
      <c r="F44" s="28">
        <v>1155.0899999999999</v>
      </c>
      <c r="G44" s="28">
        <v>650</v>
      </c>
      <c r="H44" s="28">
        <v>650</v>
      </c>
      <c r="I44" s="28">
        <v>650</v>
      </c>
    </row>
    <row r="45" spans="1:9" ht="16.5" thickTop="1" thickBot="1" x14ac:dyDescent="0.3">
      <c r="A45" s="19" t="s">
        <v>39</v>
      </c>
      <c r="B45" s="20">
        <v>41</v>
      </c>
      <c r="C45" s="23">
        <v>0</v>
      </c>
      <c r="D45" s="23">
        <v>0</v>
      </c>
      <c r="E45" s="23">
        <v>0</v>
      </c>
      <c r="F45" s="23">
        <v>50</v>
      </c>
      <c r="G45" s="23">
        <v>50</v>
      </c>
      <c r="H45" s="23">
        <v>50</v>
      </c>
      <c r="I45" s="23">
        <v>50</v>
      </c>
    </row>
    <row r="46" spans="1:9" ht="16.5" thickTop="1" thickBot="1" x14ac:dyDescent="0.3">
      <c r="A46" s="19" t="s">
        <v>40</v>
      </c>
      <c r="B46" s="20">
        <v>41</v>
      </c>
      <c r="C46" s="23">
        <v>0</v>
      </c>
      <c r="D46" s="23">
        <v>0</v>
      </c>
      <c r="E46" s="23">
        <v>0</v>
      </c>
      <c r="F46" s="23">
        <v>1105.0899999999999</v>
      </c>
      <c r="G46" s="23">
        <v>500</v>
      </c>
      <c r="H46" s="23">
        <v>500</v>
      </c>
      <c r="I46" s="23">
        <v>500</v>
      </c>
    </row>
    <row r="47" spans="1:9" ht="16.5" thickTop="1" thickBot="1" x14ac:dyDescent="0.3">
      <c r="A47" s="29" t="s">
        <v>41</v>
      </c>
      <c r="B47" s="20">
        <v>41</v>
      </c>
      <c r="C47" s="23">
        <v>102.88</v>
      </c>
      <c r="D47" s="23">
        <v>62.88</v>
      </c>
      <c r="E47" s="23">
        <v>0</v>
      </c>
      <c r="F47" s="23">
        <v>0</v>
      </c>
      <c r="G47" s="23">
        <v>100</v>
      </c>
      <c r="H47" s="23">
        <v>100</v>
      </c>
      <c r="I47" s="23">
        <v>100</v>
      </c>
    </row>
    <row r="48" spans="1:9" ht="16.5" thickTop="1" thickBot="1" x14ac:dyDescent="0.3">
      <c r="A48" s="29" t="s">
        <v>42</v>
      </c>
      <c r="B48" s="20">
        <v>41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</row>
    <row r="49" spans="1:9" ht="16.5" thickTop="1" thickBot="1" x14ac:dyDescent="0.3">
      <c r="A49" s="31" t="s">
        <v>43</v>
      </c>
      <c r="B49" s="14"/>
      <c r="C49" s="15">
        <v>33866.239999999998</v>
      </c>
      <c r="D49" s="15">
        <v>11266.05</v>
      </c>
      <c r="E49" s="15">
        <v>0</v>
      </c>
      <c r="F49" s="15">
        <v>3045</v>
      </c>
      <c r="G49" s="15">
        <v>7235</v>
      </c>
      <c r="H49" s="15">
        <v>6235</v>
      </c>
      <c r="I49" s="15">
        <v>6235</v>
      </c>
    </row>
    <row r="50" spans="1:9" ht="16.5" thickTop="1" thickBot="1" x14ac:dyDescent="0.3">
      <c r="A50" s="16" t="s">
        <v>44</v>
      </c>
      <c r="B50" s="17"/>
      <c r="C50" s="18">
        <v>33866.239999999998</v>
      </c>
      <c r="D50" s="18">
        <v>11266.05</v>
      </c>
      <c r="E50" s="18">
        <v>0</v>
      </c>
      <c r="F50" s="18">
        <v>3045</v>
      </c>
      <c r="G50" s="18">
        <v>7235</v>
      </c>
      <c r="H50" s="18">
        <v>6235</v>
      </c>
      <c r="I50" s="18">
        <v>6235</v>
      </c>
    </row>
    <row r="51" spans="1:9" ht="16.5" thickTop="1" thickBot="1" x14ac:dyDescent="0.3">
      <c r="A51" s="26" t="s">
        <v>45</v>
      </c>
      <c r="B51" s="27"/>
      <c r="C51" s="28">
        <f>C52+C56+C57+C58+C63</f>
        <v>33866.240000000005</v>
      </c>
      <c r="D51" s="28">
        <f>D52+D55+D56+D57+D64</f>
        <v>11266.05</v>
      </c>
      <c r="E51" s="28">
        <v>0</v>
      </c>
      <c r="F51" s="28">
        <f>F52+F56+F57+F64</f>
        <v>3045</v>
      </c>
      <c r="G51" s="28">
        <f>G59+G64</f>
        <v>7235</v>
      </c>
      <c r="H51" s="28">
        <v>6235</v>
      </c>
      <c r="I51" s="28">
        <v>6235</v>
      </c>
    </row>
    <row r="52" spans="1:9" ht="16.5" thickTop="1" thickBot="1" x14ac:dyDescent="0.3">
      <c r="A52" s="19" t="s">
        <v>46</v>
      </c>
      <c r="B52" s="20"/>
      <c r="C52" s="23">
        <v>8839.66</v>
      </c>
      <c r="D52" s="23">
        <v>2145.91</v>
      </c>
      <c r="E52" s="23">
        <v>0</v>
      </c>
      <c r="F52" s="23">
        <v>1200</v>
      </c>
      <c r="G52" s="23">
        <v>0</v>
      </c>
      <c r="H52" s="23">
        <v>0</v>
      </c>
      <c r="I52" s="23">
        <v>0</v>
      </c>
    </row>
    <row r="53" spans="1:9" ht="16.5" thickTop="1" thickBot="1" x14ac:dyDescent="0.3">
      <c r="A53" s="24" t="s">
        <v>47</v>
      </c>
      <c r="B53" s="40">
        <v>111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</row>
    <row r="54" spans="1:9" ht="16.5" thickTop="1" thickBot="1" x14ac:dyDescent="0.3">
      <c r="A54" s="24" t="s">
        <v>70</v>
      </c>
      <c r="B54" s="40">
        <v>111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</row>
    <row r="55" spans="1:9" s="4" customFormat="1" ht="16.5" thickTop="1" thickBot="1" x14ac:dyDescent="0.3">
      <c r="A55" s="19" t="s">
        <v>48</v>
      </c>
      <c r="B55" s="40" t="s">
        <v>50</v>
      </c>
      <c r="C55" s="23">
        <v>0</v>
      </c>
      <c r="D55" s="23">
        <v>1700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</row>
    <row r="56" spans="1:9" ht="16.5" thickTop="1" thickBot="1" x14ac:dyDescent="0.3">
      <c r="A56" s="19" t="s">
        <v>48</v>
      </c>
      <c r="B56" s="40" t="s">
        <v>71</v>
      </c>
      <c r="C56" s="23">
        <v>9168.49</v>
      </c>
      <c r="D56" s="23">
        <v>6246.14</v>
      </c>
      <c r="E56" s="23">
        <v>0</v>
      </c>
      <c r="F56" s="23">
        <v>540</v>
      </c>
      <c r="G56" s="23">
        <v>0</v>
      </c>
      <c r="H56" s="23">
        <v>0</v>
      </c>
      <c r="I56" s="23">
        <v>0</v>
      </c>
    </row>
    <row r="57" spans="1:9" ht="16.5" thickTop="1" thickBot="1" x14ac:dyDescent="0.3">
      <c r="A57" s="19" t="s">
        <v>48</v>
      </c>
      <c r="B57" s="40" t="s">
        <v>72</v>
      </c>
      <c r="C57" s="23">
        <v>1748.96</v>
      </c>
      <c r="D57" s="23">
        <v>1174</v>
      </c>
      <c r="E57" s="23">
        <v>0</v>
      </c>
      <c r="F57" s="23">
        <v>95</v>
      </c>
      <c r="G57" s="23">
        <v>0</v>
      </c>
      <c r="H57" s="23">
        <v>0</v>
      </c>
      <c r="I57" s="23">
        <v>0</v>
      </c>
    </row>
    <row r="58" spans="1:9" ht="16.5" thickTop="1" thickBot="1" x14ac:dyDescent="0.3">
      <c r="A58" s="19" t="s">
        <v>48</v>
      </c>
      <c r="B58" s="40" t="s">
        <v>73</v>
      </c>
      <c r="C58" s="23">
        <v>1109.1300000000001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</row>
    <row r="59" spans="1:9" ht="16.5" thickTop="1" thickBot="1" x14ac:dyDescent="0.3">
      <c r="A59" s="38" t="s">
        <v>49</v>
      </c>
      <c r="B59" s="40" t="s">
        <v>50</v>
      </c>
      <c r="C59" s="23">
        <v>0</v>
      </c>
      <c r="D59" s="23">
        <v>0</v>
      </c>
      <c r="E59" s="23">
        <v>0</v>
      </c>
      <c r="F59" s="23">
        <v>0</v>
      </c>
      <c r="G59" s="23">
        <f>G60+G61+G62</f>
        <v>6000</v>
      </c>
      <c r="H59" s="23">
        <v>6000</v>
      </c>
      <c r="I59" s="23">
        <v>6000</v>
      </c>
    </row>
    <row r="60" spans="1:9" ht="16.5" thickTop="1" thickBot="1" x14ac:dyDescent="0.3">
      <c r="A60" s="24" t="s">
        <v>51</v>
      </c>
      <c r="B60" s="40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3000</v>
      </c>
      <c r="H60" s="21">
        <v>3000</v>
      </c>
      <c r="I60" s="21">
        <v>3000</v>
      </c>
    </row>
    <row r="61" spans="1:9" ht="16.5" thickTop="1" thickBot="1" x14ac:dyDescent="0.3">
      <c r="A61" s="24" t="s">
        <v>52</v>
      </c>
      <c r="B61" s="40" t="s">
        <v>50</v>
      </c>
      <c r="C61" s="21">
        <v>0</v>
      </c>
      <c r="D61" s="21">
        <v>0</v>
      </c>
      <c r="E61" s="21">
        <v>0</v>
      </c>
      <c r="F61" s="21">
        <v>0</v>
      </c>
      <c r="G61" s="21">
        <v>1500</v>
      </c>
      <c r="H61" s="21">
        <v>1500</v>
      </c>
      <c r="I61" s="21">
        <v>1500</v>
      </c>
    </row>
    <row r="62" spans="1:9" ht="16.5" thickTop="1" thickBot="1" x14ac:dyDescent="0.3">
      <c r="A62" s="24" t="s">
        <v>77</v>
      </c>
      <c r="B62" s="40" t="s">
        <v>50</v>
      </c>
      <c r="C62" s="21">
        <v>0</v>
      </c>
      <c r="D62" s="21">
        <v>0</v>
      </c>
      <c r="E62" s="21">
        <v>0</v>
      </c>
      <c r="F62" s="21">
        <v>0</v>
      </c>
      <c r="G62" s="21">
        <v>1500</v>
      </c>
      <c r="H62" s="21">
        <v>1500</v>
      </c>
      <c r="I62" s="21">
        <v>1500</v>
      </c>
    </row>
    <row r="63" spans="1:9" ht="16.5" thickTop="1" thickBot="1" x14ac:dyDescent="0.3">
      <c r="A63" s="19" t="s">
        <v>74</v>
      </c>
      <c r="B63" s="40">
        <v>111</v>
      </c>
      <c r="C63" s="23">
        <v>13000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</row>
    <row r="64" spans="1:9" ht="16.5" thickTop="1" thickBot="1" x14ac:dyDescent="0.3">
      <c r="A64" s="29" t="s">
        <v>53</v>
      </c>
      <c r="B64" s="40">
        <v>111</v>
      </c>
      <c r="C64" s="21">
        <v>0</v>
      </c>
      <c r="D64" s="23">
        <v>0</v>
      </c>
      <c r="E64" s="23">
        <v>0</v>
      </c>
      <c r="F64" s="23">
        <v>1210</v>
      </c>
      <c r="G64" s="23">
        <f>G67+G68+G69+G70+G71</f>
        <v>1235</v>
      </c>
      <c r="H64" s="23">
        <f>H67+H68+H69+H70</f>
        <v>235</v>
      </c>
      <c r="I64" s="23">
        <v>235</v>
      </c>
    </row>
    <row r="65" spans="1:9" ht="16.5" thickTop="1" thickBot="1" x14ac:dyDescent="0.3">
      <c r="A65" s="24" t="s">
        <v>54</v>
      </c>
      <c r="B65" s="40">
        <v>111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ht="16.5" thickTop="1" thickBot="1" x14ac:dyDescent="0.3">
      <c r="A66" s="24" t="s">
        <v>55</v>
      </c>
      <c r="B66" s="40">
        <v>111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</row>
    <row r="67" spans="1:9" ht="16.5" thickTop="1" thickBot="1" x14ac:dyDescent="0.3">
      <c r="A67" s="24" t="s">
        <v>56</v>
      </c>
      <c r="B67" s="40">
        <v>111</v>
      </c>
      <c r="C67" s="21">
        <v>0</v>
      </c>
      <c r="D67" s="24">
        <v>0</v>
      </c>
      <c r="E67" s="21">
        <v>0</v>
      </c>
      <c r="F67" s="21">
        <v>0</v>
      </c>
      <c r="G67" s="21">
        <v>30</v>
      </c>
      <c r="H67" s="21">
        <v>30</v>
      </c>
      <c r="I67" s="21">
        <v>30</v>
      </c>
    </row>
    <row r="68" spans="1:9" ht="16.5" thickTop="1" thickBot="1" x14ac:dyDescent="0.3">
      <c r="A68" s="24" t="s">
        <v>57</v>
      </c>
      <c r="B68" s="40">
        <v>111</v>
      </c>
      <c r="C68" s="21">
        <v>0</v>
      </c>
      <c r="D68" s="21">
        <v>0</v>
      </c>
      <c r="E68" s="21">
        <v>0</v>
      </c>
      <c r="F68" s="21">
        <v>0</v>
      </c>
      <c r="G68" s="21">
        <v>105</v>
      </c>
      <c r="H68" s="21">
        <v>105</v>
      </c>
      <c r="I68" s="21">
        <v>105</v>
      </c>
    </row>
    <row r="69" spans="1:9" ht="16.5" thickTop="1" thickBot="1" x14ac:dyDescent="0.3">
      <c r="A69" s="24" t="s">
        <v>58</v>
      </c>
      <c r="B69" s="40">
        <v>111</v>
      </c>
      <c r="C69" s="21">
        <v>0</v>
      </c>
      <c r="D69" s="21">
        <v>0</v>
      </c>
      <c r="E69" s="21">
        <v>0</v>
      </c>
      <c r="F69" s="21">
        <v>0</v>
      </c>
      <c r="G69" s="21">
        <v>80</v>
      </c>
      <c r="H69" s="21">
        <v>80</v>
      </c>
      <c r="I69" s="21">
        <v>80</v>
      </c>
    </row>
    <row r="70" spans="1:9" ht="16.5" thickTop="1" thickBot="1" x14ac:dyDescent="0.3">
      <c r="A70" s="24" t="s">
        <v>59</v>
      </c>
      <c r="B70" s="40">
        <v>111</v>
      </c>
      <c r="C70" s="21">
        <v>0</v>
      </c>
      <c r="D70" s="21">
        <v>0</v>
      </c>
      <c r="E70" s="21">
        <v>0</v>
      </c>
      <c r="F70" s="21">
        <v>0</v>
      </c>
      <c r="G70" s="21">
        <v>20</v>
      </c>
      <c r="H70" s="21">
        <v>20</v>
      </c>
      <c r="I70" s="21">
        <v>20</v>
      </c>
    </row>
    <row r="71" spans="1:9" ht="16.5" thickTop="1" thickBot="1" x14ac:dyDescent="0.3">
      <c r="A71" s="24" t="s">
        <v>76</v>
      </c>
      <c r="B71" s="41">
        <v>111</v>
      </c>
      <c r="C71" s="24">
        <v>0</v>
      </c>
      <c r="D71" s="24">
        <v>0</v>
      </c>
      <c r="E71" s="21">
        <v>0</v>
      </c>
      <c r="F71" s="21">
        <v>1210</v>
      </c>
      <c r="G71" s="21">
        <v>1000</v>
      </c>
      <c r="H71" s="21">
        <v>0</v>
      </c>
      <c r="I71" s="21">
        <v>0</v>
      </c>
    </row>
    <row r="72" spans="1:9" ht="16.5" thickTop="1" thickBot="1" x14ac:dyDescent="0.3">
      <c r="A72" s="10" t="s">
        <v>200</v>
      </c>
      <c r="B72" s="11"/>
      <c r="C72" s="12">
        <v>0</v>
      </c>
      <c r="D72" s="12">
        <v>0</v>
      </c>
      <c r="E72" s="12">
        <v>0</v>
      </c>
      <c r="F72" s="12">
        <v>0</v>
      </c>
      <c r="G72" s="12">
        <v>990</v>
      </c>
      <c r="H72" s="12">
        <v>0</v>
      </c>
      <c r="I72" s="12">
        <v>0</v>
      </c>
    </row>
    <row r="73" spans="1:9" ht="16.5" thickTop="1" thickBot="1" x14ac:dyDescent="0.3">
      <c r="A73" s="16" t="s">
        <v>201</v>
      </c>
      <c r="B73" s="17"/>
      <c r="C73" s="18">
        <v>0</v>
      </c>
      <c r="D73" s="18">
        <v>0</v>
      </c>
      <c r="E73" s="18">
        <v>0</v>
      </c>
      <c r="F73" s="18">
        <v>0</v>
      </c>
      <c r="G73" s="18">
        <v>990</v>
      </c>
      <c r="H73" s="18">
        <v>0</v>
      </c>
      <c r="I73" s="18">
        <v>0</v>
      </c>
    </row>
    <row r="74" spans="1:9" ht="16.5" thickTop="1" thickBot="1" x14ac:dyDescent="0.3">
      <c r="A74" s="24" t="s">
        <v>202</v>
      </c>
      <c r="B74" s="20" t="s">
        <v>203</v>
      </c>
      <c r="C74" s="21">
        <v>0</v>
      </c>
      <c r="D74" s="21">
        <v>0</v>
      </c>
      <c r="E74" s="21">
        <v>0</v>
      </c>
      <c r="F74" s="21">
        <v>0</v>
      </c>
      <c r="G74" s="21">
        <v>990</v>
      </c>
      <c r="H74" s="21">
        <v>0</v>
      </c>
      <c r="I74" s="21">
        <v>0</v>
      </c>
    </row>
    <row r="75" spans="1:9" ht="15.75" thickTop="1" x14ac:dyDescent="0.25"/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0"/>
  <sheetViews>
    <sheetView zoomScaleNormal="100" workbookViewId="0">
      <selection activeCell="C1" sqref="C1"/>
    </sheetView>
  </sheetViews>
  <sheetFormatPr defaultRowHeight="15" x14ac:dyDescent="0.25"/>
  <cols>
    <col min="1" max="1" width="23" customWidth="1"/>
    <col min="2" max="2" width="7.42578125" customWidth="1"/>
    <col min="3" max="3" width="66.7109375" customWidth="1"/>
    <col min="5" max="5" width="15" style="109" customWidth="1"/>
    <col min="6" max="6" width="11.85546875" customWidth="1"/>
    <col min="7" max="7" width="12" customWidth="1"/>
    <col min="8" max="8" width="11.7109375" customWidth="1"/>
    <col min="9" max="9" width="10.7109375" style="109" customWidth="1"/>
    <col min="10" max="10" width="11.140625" customWidth="1"/>
    <col min="11" max="11" width="10.7109375" customWidth="1"/>
  </cols>
  <sheetData>
    <row r="1" spans="1:13" ht="27.75" x14ac:dyDescent="0.4">
      <c r="B1" s="45"/>
      <c r="C1" s="1" t="s">
        <v>297</v>
      </c>
      <c r="D1" s="45"/>
      <c r="E1" s="107"/>
      <c r="F1" s="46"/>
      <c r="G1" s="46"/>
      <c r="H1" s="46"/>
      <c r="I1" s="47"/>
      <c r="J1" s="47"/>
      <c r="K1" s="47"/>
    </row>
    <row r="2" spans="1:13" x14ac:dyDescent="0.25">
      <c r="B2" s="45"/>
      <c r="D2" s="45"/>
      <c r="E2" s="107"/>
      <c r="F2" s="46"/>
      <c r="G2" s="46"/>
      <c r="H2" s="46"/>
      <c r="I2" s="47"/>
      <c r="J2" s="47"/>
      <c r="K2" s="47"/>
    </row>
    <row r="3" spans="1:13" ht="15.75" thickBot="1" x14ac:dyDescent="0.3">
      <c r="B3" s="45"/>
      <c r="D3" s="45"/>
      <c r="E3" s="107"/>
      <c r="F3" s="46"/>
      <c r="G3" s="46"/>
      <c r="H3" s="46"/>
      <c r="I3" s="47"/>
      <c r="J3" s="47"/>
      <c r="K3" s="47"/>
    </row>
    <row r="4" spans="1:13" ht="45" thickTop="1" thickBot="1" x14ac:dyDescent="0.3">
      <c r="A4" s="8" t="s">
        <v>78</v>
      </c>
      <c r="B4" s="8"/>
      <c r="C4" s="8" t="s">
        <v>79</v>
      </c>
      <c r="D4" s="8" t="s">
        <v>1</v>
      </c>
      <c r="E4" s="9" t="s">
        <v>2</v>
      </c>
      <c r="F4" s="9" t="s">
        <v>187</v>
      </c>
      <c r="G4" s="9" t="s">
        <v>188</v>
      </c>
      <c r="H4" s="9" t="s">
        <v>63</v>
      </c>
      <c r="I4" s="9" t="s">
        <v>3</v>
      </c>
      <c r="J4" s="9" t="s">
        <v>4</v>
      </c>
      <c r="K4" s="9" t="s">
        <v>64</v>
      </c>
    </row>
    <row r="5" spans="1:13" ht="16.5" thickTop="1" thickBot="1" x14ac:dyDescent="0.3">
      <c r="A5" s="48"/>
      <c r="B5" s="49"/>
      <c r="C5" s="50" t="s">
        <v>80</v>
      </c>
      <c r="D5" s="51"/>
      <c r="E5" s="52">
        <f>E6+E104+E110+E142+E147+E154+E225+E239+E264+E276+E299+E326+E334+E354+E364+E368</f>
        <v>96993.380000000019</v>
      </c>
      <c r="F5" s="52">
        <f>F6+F104+F110+F142+F147+F154+F213+F225+F236+F239+F264+F276+F299+F326+F334+F354+F364+F368+F374</f>
        <v>103704.06000000001</v>
      </c>
      <c r="G5" s="53">
        <f>G6+G104+G110+G142+G147+G154+G213+G225+G236+G239+G264+G276+G299+G334+G354+G361+G364+G368+G374</f>
        <v>85687.75</v>
      </c>
      <c r="H5" s="52">
        <f>H6+H104+H110+H142+H147+H154+H213+H225+H236+H239+H264+H276+H299+H326+H334+H354+H361+H364+H368+H374</f>
        <v>96155.56</v>
      </c>
      <c r="I5" s="53">
        <f>I6+I104+I110+I142+I147+I154+I213+I225+I236+I239+I264+I276+I299+I326+I334+I354+I368</f>
        <v>100845</v>
      </c>
      <c r="J5" s="53">
        <f>J6+J104+J110+J142+J147+J154+J213+J225+J236+J239+J264+J276+J299+J326+J334+J354+J361+J364+J368+J374</f>
        <v>100845</v>
      </c>
      <c r="K5" s="53">
        <f>K6+K104+K110+K142+K147+K154+K213+K225+K236+K239+K264+K276+K299+K326+K334+K354+K361+K364+K368+K374</f>
        <v>101845</v>
      </c>
    </row>
    <row r="6" spans="1:13" ht="16.5" thickTop="1" thickBot="1" x14ac:dyDescent="0.3">
      <c r="A6" s="54" t="s">
        <v>81</v>
      </c>
      <c r="B6" s="55"/>
      <c r="C6" s="187" t="s">
        <v>82</v>
      </c>
      <c r="D6" s="188"/>
      <c r="E6" s="12">
        <f>E7+E10+E23+E28+E40+E66+E74+E98</f>
        <v>52006.14</v>
      </c>
      <c r="F6" s="12">
        <f>F7+F10+F23+F28+F40+F63+F66+F74+F94+F98</f>
        <v>61947.78</v>
      </c>
      <c r="G6" s="56">
        <f>G7+G10+G23+G28+G40+G63+G66+G74+G98</f>
        <v>59454</v>
      </c>
      <c r="H6" s="12">
        <f>H7+H10+H23+H28+H40+H63+H66+H74+H94+H98</f>
        <v>66247.72</v>
      </c>
      <c r="I6" s="56">
        <f>I7+I10+I23+I28+I40+I63+I66+I74+I94+I98</f>
        <v>66215</v>
      </c>
      <c r="J6" s="56">
        <v>67415</v>
      </c>
      <c r="K6" s="56">
        <v>68415</v>
      </c>
    </row>
    <row r="7" spans="1:13" ht="16.5" thickTop="1" thickBot="1" x14ac:dyDescent="0.3">
      <c r="A7" s="57"/>
      <c r="B7" s="57"/>
      <c r="C7" s="58" t="s">
        <v>83</v>
      </c>
      <c r="D7" s="57">
        <v>41</v>
      </c>
      <c r="E7" s="59">
        <v>25097.27</v>
      </c>
      <c r="F7" s="59">
        <f>F8+F9</f>
        <v>31238.06</v>
      </c>
      <c r="G7" s="60">
        <v>29000</v>
      </c>
      <c r="H7" s="59">
        <v>29000</v>
      </c>
      <c r="I7" s="60">
        <v>34000</v>
      </c>
      <c r="J7" s="60">
        <v>35000</v>
      </c>
      <c r="K7" s="60">
        <v>36000</v>
      </c>
    </row>
    <row r="8" spans="1:13" ht="16.5" thickTop="1" thickBot="1" x14ac:dyDescent="0.3">
      <c r="A8" s="61"/>
      <c r="B8" s="61"/>
      <c r="C8" s="65" t="s">
        <v>84</v>
      </c>
      <c r="D8" s="61">
        <v>41</v>
      </c>
      <c r="E8" s="67">
        <v>25038.81</v>
      </c>
      <c r="F8" s="67">
        <v>31238.06</v>
      </c>
      <c r="G8" s="68">
        <v>29000</v>
      </c>
      <c r="H8" s="67">
        <v>2900</v>
      </c>
      <c r="I8" s="68">
        <v>34000</v>
      </c>
      <c r="J8" s="64">
        <v>35000</v>
      </c>
      <c r="K8" s="64">
        <v>36000</v>
      </c>
      <c r="L8" s="4"/>
      <c r="M8" s="4"/>
    </row>
    <row r="9" spans="1:13" ht="16.5" thickTop="1" thickBot="1" x14ac:dyDescent="0.3">
      <c r="A9" s="61"/>
      <c r="B9" s="61"/>
      <c r="C9" s="65" t="s">
        <v>84</v>
      </c>
      <c r="D9" s="84">
        <v>52</v>
      </c>
      <c r="E9" s="67">
        <v>58.46</v>
      </c>
      <c r="F9" s="67">
        <v>0</v>
      </c>
      <c r="G9" s="68">
        <v>0</v>
      </c>
      <c r="H9" s="67">
        <v>0</v>
      </c>
      <c r="I9" s="68">
        <v>0</v>
      </c>
      <c r="J9" s="64">
        <v>0</v>
      </c>
      <c r="K9" s="64">
        <v>0</v>
      </c>
      <c r="L9" s="4"/>
      <c r="M9" s="4"/>
    </row>
    <row r="10" spans="1:13" ht="16.5" thickTop="1" thickBot="1" x14ac:dyDescent="0.3">
      <c r="A10" s="57"/>
      <c r="B10" s="57"/>
      <c r="C10" s="58" t="s">
        <v>85</v>
      </c>
      <c r="D10" s="57">
        <v>41</v>
      </c>
      <c r="E10" s="59">
        <f>E11+E12+E13+E14+E15+E16+E17+E18+E19+E20+E21+E22</f>
        <v>10498.2</v>
      </c>
      <c r="F10" s="59">
        <f>F11+F12+F13+F14+F15+F16+F17+F18+F19+F20+F21+F22</f>
        <v>12625.459999999997</v>
      </c>
      <c r="G10" s="60">
        <f>G11+G13+G14+G15+G17+G18+G19+G20+G22</f>
        <v>12500</v>
      </c>
      <c r="H10" s="59">
        <f>H11+H13+H14+H15+H17+H18+H19+H20+H22</f>
        <v>13200</v>
      </c>
      <c r="I10" s="60">
        <f>I11+I13+I15+I14+I17+I18+I19+I20+I22</f>
        <v>15130</v>
      </c>
      <c r="J10" s="60">
        <v>15330</v>
      </c>
      <c r="K10" s="60">
        <v>15330</v>
      </c>
    </row>
    <row r="11" spans="1:13" ht="16.5" thickTop="1" thickBot="1" x14ac:dyDescent="0.3">
      <c r="A11" s="61"/>
      <c r="B11" s="61"/>
      <c r="C11" s="70" t="s">
        <v>86</v>
      </c>
      <c r="D11" s="61">
        <v>41</v>
      </c>
      <c r="E11" s="67">
        <v>2530.02</v>
      </c>
      <c r="F11" s="67">
        <v>3069.8</v>
      </c>
      <c r="G11" s="68">
        <v>2800</v>
      </c>
      <c r="H11" s="67">
        <v>3000</v>
      </c>
      <c r="I11" s="68">
        <v>3900</v>
      </c>
      <c r="J11" s="64">
        <v>4000</v>
      </c>
      <c r="K11" s="64">
        <v>4000</v>
      </c>
      <c r="L11" s="4"/>
      <c r="M11" s="4"/>
    </row>
    <row r="12" spans="1:13" ht="16.5" thickTop="1" thickBot="1" x14ac:dyDescent="0.3">
      <c r="A12" s="61"/>
      <c r="B12" s="61"/>
      <c r="C12" s="70" t="s">
        <v>86</v>
      </c>
      <c r="D12" s="84">
        <v>52</v>
      </c>
      <c r="E12" s="67">
        <v>181.17</v>
      </c>
      <c r="F12" s="67">
        <v>0</v>
      </c>
      <c r="G12" s="68">
        <v>0</v>
      </c>
      <c r="H12" s="67">
        <v>0</v>
      </c>
      <c r="I12" s="68">
        <v>0</v>
      </c>
      <c r="J12" s="64">
        <v>0</v>
      </c>
      <c r="K12" s="64">
        <v>0</v>
      </c>
      <c r="L12" s="4"/>
      <c r="M12" s="4"/>
    </row>
    <row r="13" spans="1:13" ht="16.5" thickTop="1" thickBot="1" x14ac:dyDescent="0.3">
      <c r="A13" s="61"/>
      <c r="B13" s="61"/>
      <c r="C13" s="65" t="s">
        <v>87</v>
      </c>
      <c r="D13" s="61">
        <v>41</v>
      </c>
      <c r="E13" s="67">
        <v>34.799999999999997</v>
      </c>
      <c r="F13" s="67">
        <v>67.2</v>
      </c>
      <c r="G13" s="68">
        <v>100</v>
      </c>
      <c r="H13" s="67">
        <v>100</v>
      </c>
      <c r="I13" s="68">
        <v>100</v>
      </c>
      <c r="J13" s="64">
        <v>100</v>
      </c>
      <c r="K13" s="64">
        <v>100</v>
      </c>
      <c r="L13" s="4"/>
      <c r="M13" s="4"/>
    </row>
    <row r="14" spans="1:13" ht="16.5" thickTop="1" thickBot="1" x14ac:dyDescent="0.3">
      <c r="A14" s="25"/>
      <c r="B14" s="20"/>
      <c r="C14" s="24" t="s">
        <v>88</v>
      </c>
      <c r="D14" s="25">
        <v>41</v>
      </c>
      <c r="E14" s="21">
        <v>387.3</v>
      </c>
      <c r="F14" s="21">
        <v>492.87</v>
      </c>
      <c r="G14" s="71">
        <v>500</v>
      </c>
      <c r="H14" s="21">
        <v>500</v>
      </c>
      <c r="I14" s="71">
        <v>580</v>
      </c>
      <c r="J14" s="71">
        <v>680</v>
      </c>
      <c r="K14" s="71">
        <v>680</v>
      </c>
    </row>
    <row r="15" spans="1:13" ht="16.5" thickTop="1" thickBot="1" x14ac:dyDescent="0.3">
      <c r="A15" s="25"/>
      <c r="B15" s="20"/>
      <c r="C15" s="24" t="s">
        <v>89</v>
      </c>
      <c r="D15" s="25">
        <v>41</v>
      </c>
      <c r="E15" s="21">
        <v>3631.06</v>
      </c>
      <c r="F15" s="21">
        <v>5029.21</v>
      </c>
      <c r="G15" s="71">
        <v>5000</v>
      </c>
      <c r="H15" s="21">
        <v>5000</v>
      </c>
      <c r="I15" s="71">
        <v>5900</v>
      </c>
      <c r="J15" s="71">
        <v>5900</v>
      </c>
      <c r="K15" s="71">
        <v>5900</v>
      </c>
    </row>
    <row r="16" spans="1:13" ht="16.5" thickTop="1" thickBot="1" x14ac:dyDescent="0.3">
      <c r="A16" s="25"/>
      <c r="B16" s="20"/>
      <c r="C16" s="24" t="s">
        <v>89</v>
      </c>
      <c r="D16" s="40">
        <v>52</v>
      </c>
      <c r="E16" s="21">
        <v>362.86</v>
      </c>
      <c r="F16" s="21">
        <v>0</v>
      </c>
      <c r="G16" s="71">
        <v>0</v>
      </c>
      <c r="H16" s="21">
        <v>0</v>
      </c>
      <c r="I16" s="71">
        <v>0</v>
      </c>
      <c r="J16" s="71">
        <v>0</v>
      </c>
      <c r="K16" s="71">
        <v>0</v>
      </c>
    </row>
    <row r="17" spans="1:13" ht="16.5" thickTop="1" thickBot="1" x14ac:dyDescent="0.3">
      <c r="A17" s="20"/>
      <c r="B17" s="20"/>
      <c r="C17" s="24" t="s">
        <v>90</v>
      </c>
      <c r="D17" s="25">
        <v>41</v>
      </c>
      <c r="E17" s="21">
        <v>613.04</v>
      </c>
      <c r="F17" s="21">
        <v>782.8</v>
      </c>
      <c r="G17" s="71">
        <v>800</v>
      </c>
      <c r="H17" s="21">
        <v>800</v>
      </c>
      <c r="I17" s="71">
        <v>450</v>
      </c>
      <c r="J17" s="71">
        <v>450</v>
      </c>
      <c r="K17" s="71">
        <v>450</v>
      </c>
    </row>
    <row r="18" spans="1:13" ht="16.5" thickTop="1" thickBot="1" x14ac:dyDescent="0.3">
      <c r="A18" s="25"/>
      <c r="B18" s="20"/>
      <c r="C18" s="24" t="s">
        <v>91</v>
      </c>
      <c r="D18" s="25">
        <v>41</v>
      </c>
      <c r="E18" s="21">
        <v>253.54</v>
      </c>
      <c r="F18" s="21">
        <v>274.88</v>
      </c>
      <c r="G18" s="71">
        <v>300</v>
      </c>
      <c r="H18" s="21">
        <v>800</v>
      </c>
      <c r="I18" s="71">
        <v>850</v>
      </c>
      <c r="J18" s="71">
        <v>850</v>
      </c>
      <c r="K18" s="71">
        <v>850</v>
      </c>
    </row>
    <row r="19" spans="1:13" ht="16.5" thickTop="1" thickBot="1" x14ac:dyDescent="0.3">
      <c r="A19" s="25"/>
      <c r="B19" s="20"/>
      <c r="C19" s="24" t="s">
        <v>92</v>
      </c>
      <c r="D19" s="25">
        <v>41</v>
      </c>
      <c r="E19" s="21">
        <v>204.28</v>
      </c>
      <c r="F19" s="21">
        <v>243.71</v>
      </c>
      <c r="G19" s="71">
        <v>300</v>
      </c>
      <c r="H19" s="21">
        <v>300</v>
      </c>
      <c r="I19" s="71">
        <v>350</v>
      </c>
      <c r="J19" s="71">
        <v>350</v>
      </c>
      <c r="K19" s="71">
        <v>350</v>
      </c>
    </row>
    <row r="20" spans="1:13" ht="16.5" thickTop="1" thickBot="1" x14ac:dyDescent="0.3">
      <c r="A20" s="61"/>
      <c r="B20" s="61"/>
      <c r="C20" s="65" t="s">
        <v>93</v>
      </c>
      <c r="D20" s="66">
        <v>41</v>
      </c>
      <c r="E20" s="67">
        <v>496.07</v>
      </c>
      <c r="F20" s="67">
        <v>1691.71</v>
      </c>
      <c r="G20" s="68">
        <v>1700</v>
      </c>
      <c r="H20" s="67">
        <v>1700</v>
      </c>
      <c r="I20" s="68">
        <v>2000</v>
      </c>
      <c r="J20" s="68">
        <v>2000</v>
      </c>
      <c r="K20" s="68">
        <v>2000</v>
      </c>
    </row>
    <row r="21" spans="1:13" ht="16.5" thickTop="1" thickBot="1" x14ac:dyDescent="0.3">
      <c r="A21" s="61"/>
      <c r="B21" s="61"/>
      <c r="C21" s="65" t="s">
        <v>93</v>
      </c>
      <c r="D21" s="84">
        <v>52</v>
      </c>
      <c r="E21" s="67">
        <v>923.11</v>
      </c>
      <c r="F21" s="67">
        <v>0</v>
      </c>
      <c r="G21" s="68">
        <v>0</v>
      </c>
      <c r="H21" s="67">
        <v>0</v>
      </c>
      <c r="I21" s="68">
        <v>0</v>
      </c>
      <c r="J21" s="68">
        <v>0</v>
      </c>
      <c r="K21" s="68">
        <v>0</v>
      </c>
    </row>
    <row r="22" spans="1:13" ht="16.5" thickTop="1" thickBot="1" x14ac:dyDescent="0.3">
      <c r="A22" s="61"/>
      <c r="B22" s="61"/>
      <c r="C22" s="65" t="s">
        <v>233</v>
      </c>
      <c r="D22" s="61">
        <v>41</v>
      </c>
      <c r="E22" s="67">
        <v>880.95</v>
      </c>
      <c r="F22" s="67">
        <v>973.28</v>
      </c>
      <c r="G22" s="68">
        <v>1000</v>
      </c>
      <c r="H22" s="67">
        <v>1000</v>
      </c>
      <c r="I22" s="68">
        <v>1000</v>
      </c>
      <c r="J22" s="68">
        <v>1000</v>
      </c>
      <c r="K22" s="68">
        <v>1000</v>
      </c>
    </row>
    <row r="23" spans="1:13" ht="16.5" thickTop="1" thickBot="1" x14ac:dyDescent="0.3">
      <c r="A23" s="57"/>
      <c r="B23" s="57"/>
      <c r="C23" s="58" t="s">
        <v>94</v>
      </c>
      <c r="D23" s="57">
        <v>41</v>
      </c>
      <c r="E23" s="59">
        <v>872.52</v>
      </c>
      <c r="F23" s="59">
        <f>F24</f>
        <v>468.9</v>
      </c>
      <c r="G23" s="60">
        <v>1200</v>
      </c>
      <c r="H23" s="59">
        <v>1500</v>
      </c>
      <c r="I23" s="60">
        <v>1100</v>
      </c>
      <c r="J23" s="60">
        <v>1100</v>
      </c>
      <c r="K23" s="60">
        <v>1100</v>
      </c>
    </row>
    <row r="24" spans="1:13" ht="16.5" thickTop="1" thickBot="1" x14ac:dyDescent="0.3">
      <c r="A24" s="61"/>
      <c r="B24" s="61"/>
      <c r="C24" s="62" t="s">
        <v>95</v>
      </c>
      <c r="D24" s="61">
        <v>41</v>
      </c>
      <c r="E24" s="67">
        <v>872.52</v>
      </c>
      <c r="F24" s="63">
        <v>468.9</v>
      </c>
      <c r="G24" s="68">
        <v>1200</v>
      </c>
      <c r="H24" s="67">
        <v>1500</v>
      </c>
      <c r="I24" s="64">
        <v>1100</v>
      </c>
      <c r="J24" s="64">
        <v>1100</v>
      </c>
      <c r="K24" s="64">
        <v>1100</v>
      </c>
      <c r="L24" s="4"/>
      <c r="M24" s="4"/>
    </row>
    <row r="25" spans="1:13" ht="16.5" thickTop="1" thickBot="1" x14ac:dyDescent="0.3">
      <c r="A25" s="66"/>
      <c r="B25" s="66"/>
      <c r="C25" s="65" t="s">
        <v>96</v>
      </c>
      <c r="D25" s="66">
        <v>41</v>
      </c>
      <c r="E25" s="67">
        <v>0</v>
      </c>
      <c r="F25" s="67">
        <v>0</v>
      </c>
      <c r="G25" s="68">
        <v>0</v>
      </c>
      <c r="H25" s="67">
        <v>0</v>
      </c>
      <c r="I25" s="68">
        <v>500</v>
      </c>
      <c r="J25" s="68">
        <v>500</v>
      </c>
      <c r="K25" s="68">
        <v>500</v>
      </c>
    </row>
    <row r="26" spans="1:13" ht="16.5" thickTop="1" thickBot="1" x14ac:dyDescent="0.3">
      <c r="A26" s="66"/>
      <c r="B26" s="66"/>
      <c r="C26" s="65" t="s">
        <v>97</v>
      </c>
      <c r="D26" s="66">
        <v>41</v>
      </c>
      <c r="E26" s="67">
        <v>0</v>
      </c>
      <c r="F26" s="67">
        <v>0</v>
      </c>
      <c r="G26" s="68">
        <v>0</v>
      </c>
      <c r="H26" s="67">
        <v>0</v>
      </c>
      <c r="I26" s="68">
        <v>100</v>
      </c>
      <c r="J26" s="68">
        <v>100</v>
      </c>
      <c r="K26" s="68">
        <v>100</v>
      </c>
    </row>
    <row r="27" spans="1:13" ht="16.5" thickTop="1" thickBot="1" x14ac:dyDescent="0.3">
      <c r="A27" s="66"/>
      <c r="B27" s="66"/>
      <c r="C27" s="65" t="s">
        <v>98</v>
      </c>
      <c r="D27" s="66">
        <v>41</v>
      </c>
      <c r="E27" s="67">
        <v>0</v>
      </c>
      <c r="F27" s="67">
        <v>0</v>
      </c>
      <c r="G27" s="68">
        <v>0</v>
      </c>
      <c r="H27" s="67">
        <v>0</v>
      </c>
      <c r="I27" s="68">
        <v>500</v>
      </c>
      <c r="J27" s="68">
        <v>500</v>
      </c>
      <c r="K27" s="68">
        <v>500</v>
      </c>
    </row>
    <row r="28" spans="1:13" ht="16.5" thickTop="1" thickBot="1" x14ac:dyDescent="0.3">
      <c r="A28" s="57"/>
      <c r="B28" s="57"/>
      <c r="C28" s="58" t="s">
        <v>99</v>
      </c>
      <c r="D28" s="57">
        <v>41</v>
      </c>
      <c r="E28" s="59">
        <f>E29+E32+E33+E36</f>
        <v>2249.21</v>
      </c>
      <c r="F28" s="59">
        <f>F29+F32+F33+F36</f>
        <v>1798.88</v>
      </c>
      <c r="G28" s="60">
        <f>G29+G32+G33+G36+G37</f>
        <v>2190</v>
      </c>
      <c r="H28" s="59">
        <f>H29+H32+H33+H36+H37</f>
        <v>2320</v>
      </c>
      <c r="I28" s="60">
        <f>I29+I32+I33+I36+I37</f>
        <v>2000</v>
      </c>
      <c r="J28" s="60">
        <v>2000</v>
      </c>
      <c r="K28" s="60">
        <v>2000</v>
      </c>
    </row>
    <row r="29" spans="1:13" ht="16.5" thickTop="1" thickBot="1" x14ac:dyDescent="0.3">
      <c r="A29" s="20"/>
      <c r="B29" s="20"/>
      <c r="C29" s="19" t="s">
        <v>100</v>
      </c>
      <c r="D29" s="20">
        <v>41</v>
      </c>
      <c r="E29" s="21">
        <v>1415.14</v>
      </c>
      <c r="F29" s="23">
        <v>1163.1600000000001</v>
      </c>
      <c r="G29" s="71">
        <v>1300</v>
      </c>
      <c r="H29" s="21">
        <v>1300</v>
      </c>
      <c r="I29" s="72">
        <v>1200</v>
      </c>
      <c r="J29" s="72">
        <v>1200</v>
      </c>
      <c r="K29" s="72">
        <v>1200</v>
      </c>
      <c r="L29" s="4"/>
      <c r="M29" s="4"/>
    </row>
    <row r="30" spans="1:13" ht="16.5" thickTop="1" thickBot="1" x14ac:dyDescent="0.3">
      <c r="A30" s="25"/>
      <c r="B30" s="20"/>
      <c r="C30" s="24" t="s">
        <v>101</v>
      </c>
      <c r="D30" s="25">
        <v>41</v>
      </c>
      <c r="E30" s="21">
        <v>0</v>
      </c>
      <c r="F30" s="21">
        <v>0</v>
      </c>
      <c r="G30" s="71">
        <v>0</v>
      </c>
      <c r="H30" s="21">
        <v>0</v>
      </c>
      <c r="I30" s="71">
        <v>600</v>
      </c>
      <c r="J30" s="71">
        <v>600</v>
      </c>
      <c r="K30" s="71">
        <v>600</v>
      </c>
    </row>
    <row r="31" spans="1:13" ht="16.5" thickTop="1" thickBot="1" x14ac:dyDescent="0.3">
      <c r="A31" s="25"/>
      <c r="B31" s="20"/>
      <c r="C31" s="24" t="s">
        <v>102</v>
      </c>
      <c r="D31" s="25">
        <v>41</v>
      </c>
      <c r="E31" s="21">
        <v>0</v>
      </c>
      <c r="F31" s="21">
        <v>0</v>
      </c>
      <c r="G31" s="71">
        <v>0</v>
      </c>
      <c r="H31" s="21">
        <v>0</v>
      </c>
      <c r="I31" s="71">
        <v>600</v>
      </c>
      <c r="J31" s="71">
        <v>600</v>
      </c>
      <c r="K31" s="71">
        <v>600</v>
      </c>
    </row>
    <row r="32" spans="1:13" ht="16.5" thickTop="1" thickBot="1" x14ac:dyDescent="0.3">
      <c r="A32" s="25"/>
      <c r="B32" s="20"/>
      <c r="C32" s="19" t="s">
        <v>189</v>
      </c>
      <c r="D32" s="25">
        <v>41</v>
      </c>
      <c r="E32" s="21">
        <v>40.17</v>
      </c>
      <c r="F32" s="21">
        <v>37.58</v>
      </c>
      <c r="G32" s="71">
        <v>50</v>
      </c>
      <c r="H32" s="21">
        <v>100</v>
      </c>
      <c r="I32" s="71">
        <v>100</v>
      </c>
      <c r="J32" s="71">
        <v>100</v>
      </c>
      <c r="K32" s="71">
        <v>100</v>
      </c>
    </row>
    <row r="33" spans="1:13" ht="16.5" thickTop="1" thickBot="1" x14ac:dyDescent="0.3">
      <c r="A33" s="20"/>
      <c r="B33" s="20"/>
      <c r="C33" s="19" t="s">
        <v>103</v>
      </c>
      <c r="D33" s="20">
        <v>41</v>
      </c>
      <c r="E33" s="21">
        <v>309.08999999999997</v>
      </c>
      <c r="F33" s="23">
        <v>165.24</v>
      </c>
      <c r="G33" s="71">
        <v>120</v>
      </c>
      <c r="H33" s="21">
        <v>200</v>
      </c>
      <c r="I33" s="72">
        <v>300</v>
      </c>
      <c r="J33" s="72">
        <v>300</v>
      </c>
      <c r="K33" s="72">
        <v>300</v>
      </c>
      <c r="L33" s="4"/>
      <c r="M33" s="4"/>
    </row>
    <row r="34" spans="1:13" ht="16.5" thickTop="1" thickBot="1" x14ac:dyDescent="0.3">
      <c r="A34" s="25"/>
      <c r="B34" s="20"/>
      <c r="C34" s="24" t="s">
        <v>190</v>
      </c>
      <c r="D34" s="25">
        <v>41</v>
      </c>
      <c r="E34" s="21">
        <v>0</v>
      </c>
      <c r="F34" s="21">
        <v>0</v>
      </c>
      <c r="G34" s="71">
        <v>0</v>
      </c>
      <c r="H34" s="21">
        <v>0</v>
      </c>
      <c r="I34" s="71">
        <v>150</v>
      </c>
      <c r="J34" s="71">
        <v>150</v>
      </c>
      <c r="K34" s="71">
        <v>150</v>
      </c>
    </row>
    <row r="35" spans="1:13" ht="16.5" thickTop="1" thickBot="1" x14ac:dyDescent="0.3">
      <c r="A35" s="25"/>
      <c r="B35" s="20"/>
      <c r="C35" s="24" t="s">
        <v>191</v>
      </c>
      <c r="D35" s="25">
        <v>41</v>
      </c>
      <c r="E35" s="21">
        <v>0</v>
      </c>
      <c r="F35" s="21">
        <v>0</v>
      </c>
      <c r="G35" s="71">
        <v>0</v>
      </c>
      <c r="H35" s="21">
        <v>0</v>
      </c>
      <c r="I35" s="71">
        <v>50</v>
      </c>
      <c r="J35" s="71">
        <v>50</v>
      </c>
      <c r="K35" s="71">
        <v>50</v>
      </c>
    </row>
    <row r="36" spans="1:13" ht="16.5" thickTop="1" thickBot="1" x14ac:dyDescent="0.3">
      <c r="A36" s="20"/>
      <c r="B36" s="20"/>
      <c r="C36" s="19" t="s">
        <v>104</v>
      </c>
      <c r="D36" s="20">
        <v>41</v>
      </c>
      <c r="E36" s="21">
        <v>484.81</v>
      </c>
      <c r="F36" s="23">
        <v>432.9</v>
      </c>
      <c r="G36" s="71">
        <v>120</v>
      </c>
      <c r="H36" s="21">
        <v>120</v>
      </c>
      <c r="I36" s="71">
        <v>100</v>
      </c>
      <c r="J36" s="72">
        <v>100</v>
      </c>
      <c r="K36" s="72">
        <v>100</v>
      </c>
      <c r="L36" s="4"/>
      <c r="M36" s="4"/>
    </row>
    <row r="37" spans="1:13" ht="16.5" thickTop="1" thickBot="1" x14ac:dyDescent="0.3">
      <c r="A37" s="20"/>
      <c r="B37" s="20"/>
      <c r="C37" s="19" t="s">
        <v>105</v>
      </c>
      <c r="D37" s="20">
        <v>41</v>
      </c>
      <c r="E37" s="21">
        <v>0</v>
      </c>
      <c r="F37" s="23">
        <v>0</v>
      </c>
      <c r="G37" s="71">
        <v>600</v>
      </c>
      <c r="H37" s="21">
        <v>600</v>
      </c>
      <c r="I37" s="72">
        <v>300</v>
      </c>
      <c r="J37" s="72">
        <v>300</v>
      </c>
      <c r="K37" s="72">
        <v>300</v>
      </c>
      <c r="L37" s="4"/>
      <c r="M37" s="4"/>
    </row>
    <row r="38" spans="1:13" ht="16.5" thickTop="1" thickBot="1" x14ac:dyDescent="0.3">
      <c r="A38" s="25"/>
      <c r="B38" s="20"/>
      <c r="C38" s="24" t="s">
        <v>106</v>
      </c>
      <c r="D38" s="25">
        <v>41</v>
      </c>
      <c r="E38" s="21">
        <v>0</v>
      </c>
      <c r="F38" s="21">
        <v>0</v>
      </c>
      <c r="G38" s="71">
        <v>0</v>
      </c>
      <c r="H38" s="21">
        <v>0</v>
      </c>
      <c r="I38" s="71">
        <v>150</v>
      </c>
      <c r="J38" s="71">
        <v>150</v>
      </c>
      <c r="K38" s="71">
        <v>150</v>
      </c>
    </row>
    <row r="39" spans="1:13" ht="16.5" thickTop="1" thickBot="1" x14ac:dyDescent="0.3">
      <c r="A39" s="25"/>
      <c r="B39" s="20"/>
      <c r="C39" s="24" t="s">
        <v>107</v>
      </c>
      <c r="D39" s="25">
        <v>41</v>
      </c>
      <c r="E39" s="21">
        <v>0</v>
      </c>
      <c r="F39" s="21">
        <v>0</v>
      </c>
      <c r="G39" s="71">
        <v>0</v>
      </c>
      <c r="H39" s="21">
        <v>0</v>
      </c>
      <c r="I39" s="71">
        <v>150</v>
      </c>
      <c r="J39" s="71">
        <v>150</v>
      </c>
      <c r="K39" s="71">
        <v>150</v>
      </c>
    </row>
    <row r="40" spans="1:13" ht="16.5" thickTop="1" thickBot="1" x14ac:dyDescent="0.3">
      <c r="A40" s="57"/>
      <c r="B40" s="57"/>
      <c r="C40" s="58" t="s">
        <v>108</v>
      </c>
      <c r="D40" s="57">
        <v>41</v>
      </c>
      <c r="E40" s="59">
        <f>E49+E50+E57+E58</f>
        <v>1685.31</v>
      </c>
      <c r="F40" s="59">
        <f>F49+F57+F58+F59</f>
        <v>2142.08</v>
      </c>
      <c r="G40" s="60">
        <f>G49+G57+G58+G60+G62</f>
        <v>2675</v>
      </c>
      <c r="H40" s="59">
        <f>H43+H49+H57+H58+H62</f>
        <v>2685</v>
      </c>
      <c r="I40" s="60">
        <f>I41+I42+I43+I44+I45+I49+I57+I58+I59+I61+I62</f>
        <v>4165</v>
      </c>
      <c r="J40" s="60">
        <v>4165</v>
      </c>
      <c r="K40" s="60">
        <v>4165</v>
      </c>
    </row>
    <row r="41" spans="1:13" ht="16.5" thickTop="1" thickBot="1" x14ac:dyDescent="0.3">
      <c r="A41" s="73"/>
      <c r="B41" s="73"/>
      <c r="C41" s="74" t="s">
        <v>109</v>
      </c>
      <c r="D41" s="75">
        <v>41</v>
      </c>
      <c r="E41" s="76">
        <v>0</v>
      </c>
      <c r="F41" s="76">
        <v>0</v>
      </c>
      <c r="G41" s="77">
        <v>0</v>
      </c>
      <c r="H41" s="76">
        <v>0</v>
      </c>
      <c r="I41" s="77">
        <v>50</v>
      </c>
      <c r="J41" s="77">
        <v>50</v>
      </c>
      <c r="K41" s="77">
        <v>50</v>
      </c>
      <c r="L41" s="78"/>
      <c r="M41" s="78"/>
    </row>
    <row r="42" spans="1:13" ht="16.5" thickTop="1" thickBot="1" x14ac:dyDescent="0.3">
      <c r="A42" s="73"/>
      <c r="B42" s="73"/>
      <c r="C42" s="74" t="s">
        <v>110</v>
      </c>
      <c r="D42" s="75">
        <v>41</v>
      </c>
      <c r="E42" s="76">
        <v>0</v>
      </c>
      <c r="F42" s="76">
        <v>0</v>
      </c>
      <c r="G42" s="77">
        <v>0</v>
      </c>
      <c r="H42" s="76">
        <v>0</v>
      </c>
      <c r="I42" s="77">
        <v>50</v>
      </c>
      <c r="J42" s="77">
        <v>50</v>
      </c>
      <c r="K42" s="77">
        <v>50</v>
      </c>
      <c r="L42" s="78"/>
      <c r="M42" s="78"/>
    </row>
    <row r="43" spans="1:13" ht="16.5" thickTop="1" thickBot="1" x14ac:dyDescent="0.3">
      <c r="A43" s="73"/>
      <c r="B43" s="73"/>
      <c r="C43" s="74" t="s">
        <v>111</v>
      </c>
      <c r="D43" s="75">
        <v>41</v>
      </c>
      <c r="E43" s="76">
        <v>0</v>
      </c>
      <c r="F43" s="76">
        <v>0</v>
      </c>
      <c r="G43" s="77">
        <v>0</v>
      </c>
      <c r="H43" s="76">
        <v>10</v>
      </c>
      <c r="I43" s="77">
        <v>50</v>
      </c>
      <c r="J43" s="77">
        <v>50</v>
      </c>
      <c r="K43" s="77">
        <v>50</v>
      </c>
      <c r="L43" s="78"/>
      <c r="M43" s="78"/>
    </row>
    <row r="44" spans="1:13" ht="16.5" thickTop="1" thickBot="1" x14ac:dyDescent="0.3">
      <c r="A44" s="73"/>
      <c r="B44" s="73"/>
      <c r="C44" s="74" t="s">
        <v>112</v>
      </c>
      <c r="D44" s="75">
        <v>41</v>
      </c>
      <c r="E44" s="76">
        <v>0</v>
      </c>
      <c r="F44" s="76">
        <v>0</v>
      </c>
      <c r="G44" s="77">
        <v>0</v>
      </c>
      <c r="H44" s="76">
        <v>0</v>
      </c>
      <c r="I44" s="77">
        <v>50</v>
      </c>
      <c r="J44" s="77">
        <v>50</v>
      </c>
      <c r="K44" s="77">
        <v>50</v>
      </c>
      <c r="L44" s="78"/>
      <c r="M44" s="78"/>
    </row>
    <row r="45" spans="1:13" ht="16.5" thickTop="1" thickBot="1" x14ac:dyDescent="0.3">
      <c r="A45" s="20"/>
      <c r="B45" s="20"/>
      <c r="C45" s="19" t="s">
        <v>113</v>
      </c>
      <c r="D45" s="40">
        <v>111</v>
      </c>
      <c r="E45" s="21">
        <v>0</v>
      </c>
      <c r="F45" s="23">
        <v>0</v>
      </c>
      <c r="G45" s="71">
        <v>0</v>
      </c>
      <c r="H45" s="21">
        <v>0</v>
      </c>
      <c r="I45" s="72">
        <v>45</v>
      </c>
      <c r="J45" s="72">
        <v>45</v>
      </c>
      <c r="K45" s="72">
        <v>45</v>
      </c>
      <c r="L45" s="4"/>
      <c r="M45" s="4"/>
    </row>
    <row r="46" spans="1:13" ht="16.5" thickTop="1" thickBot="1" x14ac:dyDescent="0.3">
      <c r="A46" s="25"/>
      <c r="B46" s="25"/>
      <c r="C46" s="24" t="s">
        <v>114</v>
      </c>
      <c r="D46" s="40">
        <v>111</v>
      </c>
      <c r="E46" s="21">
        <v>0</v>
      </c>
      <c r="F46" s="21">
        <v>0</v>
      </c>
      <c r="G46" s="71">
        <v>0</v>
      </c>
      <c r="H46" s="21">
        <v>0</v>
      </c>
      <c r="I46" s="71">
        <v>0</v>
      </c>
      <c r="J46" s="71">
        <v>0</v>
      </c>
      <c r="K46" s="71">
        <v>0</v>
      </c>
    </row>
    <row r="47" spans="1:13" ht="16.5" thickTop="1" thickBot="1" x14ac:dyDescent="0.3">
      <c r="A47" s="25"/>
      <c r="B47" s="20"/>
      <c r="C47" s="24" t="s">
        <v>192</v>
      </c>
      <c r="D47" s="40">
        <v>111</v>
      </c>
      <c r="E47" s="21">
        <v>0</v>
      </c>
      <c r="F47" s="21">
        <v>0</v>
      </c>
      <c r="G47" s="71">
        <v>0</v>
      </c>
      <c r="H47" s="21">
        <v>0</v>
      </c>
      <c r="I47" s="71">
        <v>0</v>
      </c>
      <c r="J47" s="71">
        <v>0</v>
      </c>
      <c r="K47" s="71">
        <v>0</v>
      </c>
    </row>
    <row r="48" spans="1:13" ht="16.5" thickTop="1" thickBot="1" x14ac:dyDescent="0.3">
      <c r="A48" s="25"/>
      <c r="B48" s="20"/>
      <c r="C48" s="24" t="s">
        <v>193</v>
      </c>
      <c r="D48" s="40">
        <v>111</v>
      </c>
      <c r="E48" s="21">
        <v>0</v>
      </c>
      <c r="F48" s="21">
        <v>0</v>
      </c>
      <c r="G48" s="71">
        <v>0</v>
      </c>
      <c r="H48" s="21">
        <v>0</v>
      </c>
      <c r="I48" s="71">
        <v>45</v>
      </c>
      <c r="J48" s="71">
        <v>45</v>
      </c>
      <c r="K48" s="71">
        <v>45</v>
      </c>
    </row>
    <row r="49" spans="1:13" ht="16.5" thickTop="1" thickBot="1" x14ac:dyDescent="0.3">
      <c r="A49" s="20"/>
      <c r="B49" s="20"/>
      <c r="C49" s="19" t="s">
        <v>113</v>
      </c>
      <c r="D49" s="20">
        <v>41</v>
      </c>
      <c r="E49" s="21">
        <v>691.35</v>
      </c>
      <c r="F49" s="23">
        <v>1269.54</v>
      </c>
      <c r="G49" s="71">
        <v>1500</v>
      </c>
      <c r="H49" s="21">
        <v>2000</v>
      </c>
      <c r="I49" s="72">
        <v>3400</v>
      </c>
      <c r="J49" s="72">
        <v>3400</v>
      </c>
      <c r="K49" s="72">
        <v>3400</v>
      </c>
      <c r="L49" s="4"/>
      <c r="M49" s="4"/>
    </row>
    <row r="50" spans="1:13" ht="16.5" thickTop="1" thickBot="1" x14ac:dyDescent="0.3">
      <c r="A50" s="20"/>
      <c r="B50" s="20"/>
      <c r="C50" s="19" t="s">
        <v>113</v>
      </c>
      <c r="D50" s="40">
        <v>52</v>
      </c>
      <c r="E50" s="21">
        <v>27.61</v>
      </c>
      <c r="F50" s="21">
        <v>0</v>
      </c>
      <c r="G50" s="71">
        <v>0</v>
      </c>
      <c r="H50" s="21">
        <v>0</v>
      </c>
      <c r="I50" s="71">
        <v>0</v>
      </c>
      <c r="J50" s="72">
        <v>0</v>
      </c>
      <c r="K50" s="72">
        <v>0</v>
      </c>
      <c r="L50" s="4"/>
      <c r="M50" s="4"/>
    </row>
    <row r="51" spans="1:13" ht="16.5" thickTop="1" thickBot="1" x14ac:dyDescent="0.3">
      <c r="A51" s="25"/>
      <c r="B51" s="25"/>
      <c r="C51" s="24" t="s">
        <v>114</v>
      </c>
      <c r="D51" s="25">
        <v>41</v>
      </c>
      <c r="E51" s="21">
        <v>0</v>
      </c>
      <c r="F51" s="21">
        <v>0</v>
      </c>
      <c r="G51" s="71">
        <v>0</v>
      </c>
      <c r="H51" s="21">
        <v>0</v>
      </c>
      <c r="I51" s="71">
        <v>100</v>
      </c>
      <c r="J51" s="71">
        <v>100</v>
      </c>
      <c r="K51" s="71">
        <v>100</v>
      </c>
    </row>
    <row r="52" spans="1:13" ht="16.5" thickTop="1" thickBot="1" x14ac:dyDescent="0.3">
      <c r="A52" s="20"/>
      <c r="B52" s="20"/>
      <c r="C52" s="24" t="s">
        <v>192</v>
      </c>
      <c r="D52" s="25">
        <v>41</v>
      </c>
      <c r="E52" s="21">
        <v>0</v>
      </c>
      <c r="F52" s="21">
        <v>0</v>
      </c>
      <c r="G52" s="71">
        <v>0</v>
      </c>
      <c r="H52" s="21">
        <v>0</v>
      </c>
      <c r="I52" s="71">
        <v>300</v>
      </c>
      <c r="J52" s="71">
        <v>300</v>
      </c>
      <c r="K52" s="71">
        <v>300</v>
      </c>
      <c r="L52" s="4"/>
      <c r="M52" s="4"/>
    </row>
    <row r="53" spans="1:13" ht="16.5" thickTop="1" thickBot="1" x14ac:dyDescent="0.3">
      <c r="A53" s="20"/>
      <c r="B53" s="20"/>
      <c r="C53" s="24" t="s">
        <v>193</v>
      </c>
      <c r="D53" s="25">
        <v>41</v>
      </c>
      <c r="E53" s="21">
        <v>0</v>
      </c>
      <c r="F53" s="21">
        <v>0</v>
      </c>
      <c r="G53" s="71">
        <v>0</v>
      </c>
      <c r="H53" s="21">
        <v>0</v>
      </c>
      <c r="I53" s="71">
        <v>400</v>
      </c>
      <c r="J53" s="71">
        <v>400</v>
      </c>
      <c r="K53" s="71">
        <v>400</v>
      </c>
      <c r="L53" s="4"/>
      <c r="M53" s="4"/>
    </row>
    <row r="54" spans="1:13" ht="16.5" thickTop="1" thickBot="1" x14ac:dyDescent="0.3">
      <c r="A54" s="20"/>
      <c r="B54" s="20"/>
      <c r="C54" s="24" t="s">
        <v>194</v>
      </c>
      <c r="D54" s="25">
        <v>41</v>
      </c>
      <c r="E54" s="21">
        <v>0</v>
      </c>
      <c r="F54" s="21">
        <v>0</v>
      </c>
      <c r="G54" s="71">
        <v>0</v>
      </c>
      <c r="H54" s="21">
        <v>0</v>
      </c>
      <c r="I54" s="71">
        <v>100</v>
      </c>
      <c r="J54" s="71">
        <v>100</v>
      </c>
      <c r="K54" s="71">
        <v>100</v>
      </c>
      <c r="L54" s="4"/>
      <c r="M54" s="4"/>
    </row>
    <row r="55" spans="1:13" ht="16.5" thickTop="1" thickBot="1" x14ac:dyDescent="0.3">
      <c r="A55" s="20"/>
      <c r="B55" s="20"/>
      <c r="C55" s="24" t="s">
        <v>195</v>
      </c>
      <c r="D55" s="25">
        <v>41</v>
      </c>
      <c r="E55" s="21">
        <v>0</v>
      </c>
      <c r="F55" s="21">
        <v>0</v>
      </c>
      <c r="G55" s="71">
        <v>0</v>
      </c>
      <c r="H55" s="21">
        <v>0</v>
      </c>
      <c r="I55" s="71">
        <v>1000</v>
      </c>
      <c r="J55" s="71">
        <v>1000</v>
      </c>
      <c r="K55" s="71">
        <v>1000</v>
      </c>
      <c r="L55" s="4"/>
      <c r="M55" s="4"/>
    </row>
    <row r="56" spans="1:13" ht="16.5" thickTop="1" thickBot="1" x14ac:dyDescent="0.3">
      <c r="A56" s="20"/>
      <c r="B56" s="20"/>
      <c r="C56" s="24" t="s">
        <v>195</v>
      </c>
      <c r="D56" s="40" t="s">
        <v>50</v>
      </c>
      <c r="E56" s="21">
        <v>0</v>
      </c>
      <c r="F56" s="21">
        <v>0</v>
      </c>
      <c r="G56" s="71">
        <v>0</v>
      </c>
      <c r="H56" s="21">
        <v>0</v>
      </c>
      <c r="I56" s="71">
        <v>1500</v>
      </c>
      <c r="J56" s="71">
        <v>1500</v>
      </c>
      <c r="K56" s="71">
        <v>1500</v>
      </c>
      <c r="L56" s="4"/>
      <c r="M56" s="4"/>
    </row>
    <row r="57" spans="1:13" ht="16.5" thickTop="1" thickBot="1" x14ac:dyDescent="0.3">
      <c r="A57" s="69"/>
      <c r="B57" s="61"/>
      <c r="C57" s="70" t="s">
        <v>115</v>
      </c>
      <c r="D57" s="61">
        <v>41</v>
      </c>
      <c r="E57" s="67">
        <v>35</v>
      </c>
      <c r="F57" s="67">
        <v>40</v>
      </c>
      <c r="G57" s="68">
        <v>75</v>
      </c>
      <c r="H57" s="67">
        <v>75</v>
      </c>
      <c r="I57" s="68">
        <v>20</v>
      </c>
      <c r="J57" s="64">
        <v>20</v>
      </c>
      <c r="K57" s="64">
        <v>20</v>
      </c>
      <c r="L57" s="4"/>
      <c r="M57" s="4"/>
    </row>
    <row r="58" spans="1:13" ht="16.5" thickTop="1" thickBot="1" x14ac:dyDescent="0.3">
      <c r="A58" s="69"/>
      <c r="B58" s="61"/>
      <c r="C58" s="70" t="s">
        <v>186</v>
      </c>
      <c r="D58" s="61">
        <v>41</v>
      </c>
      <c r="E58" s="67">
        <v>931.35</v>
      </c>
      <c r="F58" s="67">
        <v>632.52</v>
      </c>
      <c r="G58" s="68">
        <v>800</v>
      </c>
      <c r="H58" s="67">
        <v>500</v>
      </c>
      <c r="I58" s="68">
        <v>200</v>
      </c>
      <c r="J58" s="64">
        <v>200</v>
      </c>
      <c r="K58" s="64">
        <v>200</v>
      </c>
      <c r="L58" s="4"/>
      <c r="M58" s="4"/>
    </row>
    <row r="59" spans="1:13" ht="16.5" thickTop="1" thickBot="1" x14ac:dyDescent="0.3">
      <c r="A59" s="79"/>
      <c r="B59" s="43"/>
      <c r="C59" s="79" t="s">
        <v>116</v>
      </c>
      <c r="D59" s="83">
        <v>41</v>
      </c>
      <c r="E59" s="81">
        <v>0</v>
      </c>
      <c r="F59" s="81">
        <v>200.02</v>
      </c>
      <c r="G59" s="82">
        <v>0</v>
      </c>
      <c r="H59" s="81">
        <v>0</v>
      </c>
      <c r="I59" s="82">
        <v>100</v>
      </c>
      <c r="J59" s="82">
        <v>100</v>
      </c>
      <c r="K59" s="82">
        <v>100</v>
      </c>
    </row>
    <row r="60" spans="1:13" ht="16.5" thickTop="1" thickBot="1" x14ac:dyDescent="0.3">
      <c r="A60" s="79"/>
      <c r="B60" s="43"/>
      <c r="C60" s="79" t="s">
        <v>116</v>
      </c>
      <c r="D60" s="84">
        <v>111</v>
      </c>
      <c r="E60" s="81">
        <v>0</v>
      </c>
      <c r="F60" s="81">
        <v>0</v>
      </c>
      <c r="G60" s="82">
        <v>100</v>
      </c>
      <c r="H60" s="81">
        <v>0</v>
      </c>
      <c r="I60" s="82">
        <v>0</v>
      </c>
      <c r="J60" s="82">
        <v>0</v>
      </c>
      <c r="K60" s="82">
        <v>0</v>
      </c>
    </row>
    <row r="61" spans="1:13" ht="16.5" thickTop="1" thickBot="1" x14ac:dyDescent="0.3">
      <c r="A61" s="79"/>
      <c r="B61" s="43"/>
      <c r="C61" s="79" t="s">
        <v>117</v>
      </c>
      <c r="D61" s="83">
        <v>41</v>
      </c>
      <c r="E61" s="81">
        <v>0</v>
      </c>
      <c r="F61" s="81">
        <v>0</v>
      </c>
      <c r="G61" s="82">
        <v>0</v>
      </c>
      <c r="H61" s="81">
        <v>0</v>
      </c>
      <c r="I61" s="82">
        <v>100</v>
      </c>
      <c r="J61" s="82">
        <v>100</v>
      </c>
      <c r="K61" s="82">
        <v>100</v>
      </c>
    </row>
    <row r="62" spans="1:13" ht="16.5" thickTop="1" thickBot="1" x14ac:dyDescent="0.3">
      <c r="A62" s="70"/>
      <c r="B62" s="61"/>
      <c r="C62" s="70" t="s">
        <v>118</v>
      </c>
      <c r="D62" s="66">
        <v>41</v>
      </c>
      <c r="E62" s="67">
        <v>0</v>
      </c>
      <c r="F62" s="67">
        <v>0</v>
      </c>
      <c r="G62" s="68">
        <v>200</v>
      </c>
      <c r="H62" s="67">
        <v>100</v>
      </c>
      <c r="I62" s="68">
        <v>100</v>
      </c>
      <c r="J62" s="68">
        <v>100</v>
      </c>
      <c r="K62" s="68">
        <v>100</v>
      </c>
    </row>
    <row r="63" spans="1:13" ht="16.5" thickTop="1" thickBot="1" x14ac:dyDescent="0.3">
      <c r="A63" s="57"/>
      <c r="B63" s="57"/>
      <c r="C63" s="58" t="s">
        <v>119</v>
      </c>
      <c r="D63" s="57">
        <v>41</v>
      </c>
      <c r="E63" s="59">
        <v>0</v>
      </c>
      <c r="F63" s="59">
        <v>0</v>
      </c>
      <c r="G63" s="60">
        <v>0</v>
      </c>
      <c r="H63" s="59">
        <v>0</v>
      </c>
      <c r="I63" s="60">
        <v>210</v>
      </c>
      <c r="J63" s="60">
        <v>210</v>
      </c>
      <c r="K63" s="60">
        <v>210</v>
      </c>
    </row>
    <row r="64" spans="1:13" ht="16.5" thickTop="1" thickBot="1" x14ac:dyDescent="0.3">
      <c r="A64" s="70"/>
      <c r="B64" s="61"/>
      <c r="C64" s="70" t="s">
        <v>120</v>
      </c>
      <c r="D64" s="66">
        <v>41</v>
      </c>
      <c r="E64" s="67">
        <v>0</v>
      </c>
      <c r="F64" s="67">
        <v>0</v>
      </c>
      <c r="G64" s="68">
        <v>0</v>
      </c>
      <c r="H64" s="67">
        <v>0</v>
      </c>
      <c r="I64" s="68">
        <v>100</v>
      </c>
      <c r="J64" s="68">
        <v>100</v>
      </c>
      <c r="K64" s="68">
        <v>100</v>
      </c>
    </row>
    <row r="65" spans="1:13" ht="16.5" thickTop="1" thickBot="1" x14ac:dyDescent="0.3">
      <c r="A65" s="70"/>
      <c r="B65" s="61"/>
      <c r="C65" s="70" t="s">
        <v>121</v>
      </c>
      <c r="D65" s="66">
        <v>41</v>
      </c>
      <c r="E65" s="67">
        <v>0</v>
      </c>
      <c r="F65" s="67">
        <v>0</v>
      </c>
      <c r="G65" s="68">
        <v>0</v>
      </c>
      <c r="H65" s="67">
        <v>0</v>
      </c>
      <c r="I65" s="68">
        <v>110</v>
      </c>
      <c r="J65" s="68">
        <v>110</v>
      </c>
      <c r="K65" s="68">
        <v>110</v>
      </c>
    </row>
    <row r="66" spans="1:13" ht="16.5" thickTop="1" thickBot="1" x14ac:dyDescent="0.3">
      <c r="A66" s="57"/>
      <c r="B66" s="57"/>
      <c r="C66" s="58" t="s">
        <v>122</v>
      </c>
      <c r="D66" s="57">
        <v>41</v>
      </c>
      <c r="E66" s="59">
        <f>E67+E68</f>
        <v>531.54999999999995</v>
      </c>
      <c r="F66" s="59">
        <f>F67+F68+F71</f>
        <v>683.48</v>
      </c>
      <c r="G66" s="60">
        <f>G67+G68+G71</f>
        <v>518</v>
      </c>
      <c r="H66" s="59">
        <f>H67+H69+H71+H72+H73</f>
        <v>1080</v>
      </c>
      <c r="I66" s="60">
        <v>880</v>
      </c>
      <c r="J66" s="60">
        <v>880</v>
      </c>
      <c r="K66" s="60">
        <v>880</v>
      </c>
    </row>
    <row r="67" spans="1:13" ht="16.5" thickTop="1" thickBot="1" x14ac:dyDescent="0.3">
      <c r="A67" s="75"/>
      <c r="B67" s="73"/>
      <c r="C67" s="74" t="s">
        <v>123</v>
      </c>
      <c r="D67" s="75">
        <v>41</v>
      </c>
      <c r="E67" s="76">
        <v>413.55</v>
      </c>
      <c r="F67" s="76">
        <v>299.60000000000002</v>
      </c>
      <c r="G67" s="77">
        <v>300</v>
      </c>
      <c r="H67" s="76">
        <v>300</v>
      </c>
      <c r="I67" s="77">
        <v>100</v>
      </c>
      <c r="J67" s="77">
        <v>100</v>
      </c>
      <c r="K67" s="77">
        <v>100</v>
      </c>
      <c r="L67" s="78"/>
      <c r="M67" s="78"/>
    </row>
    <row r="68" spans="1:13" ht="16.5" thickTop="1" thickBot="1" x14ac:dyDescent="0.3">
      <c r="A68" s="75"/>
      <c r="B68" s="73"/>
      <c r="C68" s="74" t="s">
        <v>123</v>
      </c>
      <c r="D68" s="93">
        <v>111</v>
      </c>
      <c r="E68" s="76">
        <v>118</v>
      </c>
      <c r="F68" s="76">
        <v>118</v>
      </c>
      <c r="G68" s="77">
        <v>118</v>
      </c>
      <c r="H68" s="76">
        <v>0</v>
      </c>
      <c r="I68" s="77">
        <v>0</v>
      </c>
      <c r="J68" s="77">
        <v>0</v>
      </c>
      <c r="K68" s="77">
        <v>0</v>
      </c>
      <c r="L68" s="78"/>
      <c r="M68" s="78"/>
    </row>
    <row r="69" spans="1:13" ht="16.5" thickTop="1" thickBot="1" x14ac:dyDescent="0.3">
      <c r="A69" s="75"/>
      <c r="B69" s="73"/>
      <c r="C69" s="74" t="s">
        <v>250</v>
      </c>
      <c r="D69" s="93">
        <v>41</v>
      </c>
      <c r="E69" s="76">
        <v>0</v>
      </c>
      <c r="F69" s="76">
        <v>0</v>
      </c>
      <c r="G69" s="77">
        <v>0</v>
      </c>
      <c r="H69" s="76">
        <v>100</v>
      </c>
      <c r="I69" s="77">
        <v>0</v>
      </c>
      <c r="J69" s="77">
        <v>0</v>
      </c>
      <c r="K69" s="77">
        <v>0</v>
      </c>
      <c r="L69" s="78"/>
      <c r="M69" s="78"/>
    </row>
    <row r="70" spans="1:13" ht="16.5" thickTop="1" thickBot="1" x14ac:dyDescent="0.3">
      <c r="A70" s="75"/>
      <c r="B70" s="73"/>
      <c r="C70" s="74" t="s">
        <v>124</v>
      </c>
      <c r="D70" s="75">
        <v>41</v>
      </c>
      <c r="E70" s="76">
        <v>0</v>
      </c>
      <c r="F70" s="76">
        <v>0</v>
      </c>
      <c r="G70" s="77">
        <v>0</v>
      </c>
      <c r="H70" s="76">
        <v>0</v>
      </c>
      <c r="I70" s="77">
        <v>100</v>
      </c>
      <c r="J70" s="77">
        <v>100</v>
      </c>
      <c r="K70" s="77">
        <v>100</v>
      </c>
      <c r="L70" s="78"/>
      <c r="M70" s="78"/>
    </row>
    <row r="71" spans="1:13" ht="16.5" thickTop="1" thickBot="1" x14ac:dyDescent="0.3">
      <c r="A71" s="70"/>
      <c r="B71" s="61"/>
      <c r="C71" s="70" t="s">
        <v>125</v>
      </c>
      <c r="D71" s="66">
        <v>41</v>
      </c>
      <c r="E71" s="67">
        <v>0</v>
      </c>
      <c r="F71" s="67">
        <v>265.88</v>
      </c>
      <c r="G71" s="68">
        <v>100</v>
      </c>
      <c r="H71" s="67">
        <v>100</v>
      </c>
      <c r="I71" s="68">
        <v>100</v>
      </c>
      <c r="J71" s="68">
        <v>100</v>
      </c>
      <c r="K71" s="68">
        <v>100</v>
      </c>
    </row>
    <row r="72" spans="1:13" ht="16.5" thickTop="1" thickBot="1" x14ac:dyDescent="0.3">
      <c r="A72" s="70"/>
      <c r="B72" s="61"/>
      <c r="C72" s="70" t="s">
        <v>126</v>
      </c>
      <c r="D72" s="66">
        <v>41</v>
      </c>
      <c r="E72" s="67">
        <v>0</v>
      </c>
      <c r="F72" s="67">
        <v>0</v>
      </c>
      <c r="G72" s="68">
        <v>0</v>
      </c>
      <c r="H72" s="67">
        <v>500</v>
      </c>
      <c r="I72" s="68">
        <v>500</v>
      </c>
      <c r="J72" s="68">
        <v>500</v>
      </c>
      <c r="K72" s="68">
        <v>500</v>
      </c>
    </row>
    <row r="73" spans="1:13" ht="16.5" thickTop="1" thickBot="1" x14ac:dyDescent="0.3">
      <c r="A73" s="70"/>
      <c r="B73" s="61"/>
      <c r="C73" s="70" t="s">
        <v>126</v>
      </c>
      <c r="D73" s="84">
        <v>111</v>
      </c>
      <c r="E73" s="67">
        <v>0</v>
      </c>
      <c r="F73" s="67">
        <v>0</v>
      </c>
      <c r="G73" s="68">
        <v>0</v>
      </c>
      <c r="H73" s="67">
        <v>80</v>
      </c>
      <c r="I73" s="68">
        <v>80</v>
      </c>
      <c r="J73" s="68">
        <v>80</v>
      </c>
      <c r="K73" s="68">
        <v>80</v>
      </c>
    </row>
    <row r="74" spans="1:13" ht="16.5" thickTop="1" thickBot="1" x14ac:dyDescent="0.3">
      <c r="A74" s="57"/>
      <c r="B74" s="57"/>
      <c r="C74" s="58" t="s">
        <v>127</v>
      </c>
      <c r="D74" s="57">
        <v>41</v>
      </c>
      <c r="E74" s="59">
        <f>E75+E76+E79+E80+E81+E82+E83+E84+E85+E86+E88+E89+E90</f>
        <v>9463.5200000000023</v>
      </c>
      <c r="F74" s="59">
        <f>F76+F77+F79+F80+F82+F83+F84+F85+F86+F88+F89+F90+F91</f>
        <v>12193.749999999998</v>
      </c>
      <c r="G74" s="60">
        <f>G75+G76+G79+G80+G82+G83+G84+G85+G86+G88+G89+G90</f>
        <v>10571</v>
      </c>
      <c r="H74" s="59">
        <f>H75+H76+H78+H79+H80+H82+H83+H84+H85+H86+H88+H89+H90+H93</f>
        <v>14935</v>
      </c>
      <c r="I74" s="60">
        <f>I75+I76+I79+I80+I81+I82+I83+I84+I85+I86+I87+I88+I89+I92+I93</f>
        <v>7500</v>
      </c>
      <c r="J74" s="60">
        <v>7500</v>
      </c>
      <c r="K74" s="60">
        <v>7500</v>
      </c>
    </row>
    <row r="75" spans="1:13" ht="16.5" thickTop="1" thickBot="1" x14ac:dyDescent="0.3">
      <c r="A75" s="20"/>
      <c r="B75" s="20"/>
      <c r="C75" s="24" t="s">
        <v>128</v>
      </c>
      <c r="D75" s="25">
        <v>41</v>
      </c>
      <c r="E75" s="21">
        <v>9.2899999999999991</v>
      </c>
      <c r="F75" s="21">
        <v>0</v>
      </c>
      <c r="G75" s="71">
        <v>50</v>
      </c>
      <c r="H75" s="21">
        <v>300</v>
      </c>
      <c r="I75" s="71">
        <v>300</v>
      </c>
      <c r="J75" s="72">
        <v>300</v>
      </c>
      <c r="K75" s="72">
        <v>300</v>
      </c>
      <c r="L75" s="4"/>
      <c r="M75" s="4"/>
    </row>
    <row r="76" spans="1:13" ht="16.5" thickTop="1" thickBot="1" x14ac:dyDescent="0.3">
      <c r="A76" s="20"/>
      <c r="B76" s="20"/>
      <c r="C76" s="24" t="s">
        <v>129</v>
      </c>
      <c r="D76" s="25">
        <v>41</v>
      </c>
      <c r="E76" s="21">
        <v>101.18</v>
      </c>
      <c r="F76" s="21">
        <v>371.28</v>
      </c>
      <c r="G76" s="71">
        <v>200</v>
      </c>
      <c r="H76" s="21">
        <v>520</v>
      </c>
      <c r="I76" s="71">
        <v>350</v>
      </c>
      <c r="J76" s="71">
        <v>350</v>
      </c>
      <c r="K76" s="71">
        <v>350</v>
      </c>
    </row>
    <row r="77" spans="1:13" ht="16.5" thickTop="1" thickBot="1" x14ac:dyDescent="0.3">
      <c r="A77" s="20"/>
      <c r="B77" s="20"/>
      <c r="C77" s="24" t="s">
        <v>240</v>
      </c>
      <c r="D77" s="40">
        <v>46</v>
      </c>
      <c r="E77" s="21">
        <v>0</v>
      </c>
      <c r="F77" s="21">
        <v>127.44</v>
      </c>
      <c r="G77" s="71">
        <v>0</v>
      </c>
      <c r="H77" s="21">
        <v>0</v>
      </c>
      <c r="I77" s="71">
        <v>0</v>
      </c>
      <c r="J77" s="71">
        <v>0</v>
      </c>
      <c r="K77" s="71">
        <v>0</v>
      </c>
    </row>
    <row r="78" spans="1:13" ht="16.5" thickTop="1" thickBot="1" x14ac:dyDescent="0.3">
      <c r="A78" s="20"/>
      <c r="B78" s="20"/>
      <c r="C78" s="24" t="s">
        <v>130</v>
      </c>
      <c r="D78" s="40">
        <v>52</v>
      </c>
      <c r="E78" s="21">
        <v>0</v>
      </c>
      <c r="F78" s="21">
        <v>0</v>
      </c>
      <c r="G78" s="71">
        <v>0</v>
      </c>
      <c r="H78" s="21">
        <v>4820</v>
      </c>
      <c r="I78" s="71">
        <v>0</v>
      </c>
      <c r="J78" s="71">
        <v>0</v>
      </c>
      <c r="K78" s="71">
        <v>0</v>
      </c>
    </row>
    <row r="79" spans="1:13" ht="16.5" thickTop="1" thickBot="1" x14ac:dyDescent="0.3">
      <c r="A79" s="20"/>
      <c r="B79" s="20"/>
      <c r="C79" s="24" t="s">
        <v>130</v>
      </c>
      <c r="D79" s="25">
        <v>41</v>
      </c>
      <c r="E79" s="21">
        <v>2041.46</v>
      </c>
      <c r="F79" s="21">
        <v>3510.08</v>
      </c>
      <c r="G79" s="71">
        <v>3700</v>
      </c>
      <c r="H79" s="21">
        <v>2500</v>
      </c>
      <c r="I79" s="71">
        <v>1500</v>
      </c>
      <c r="J79" s="72">
        <v>1500</v>
      </c>
      <c r="K79" s="72">
        <v>1500</v>
      </c>
      <c r="L79" s="4"/>
      <c r="M79" s="4"/>
    </row>
    <row r="80" spans="1:13" ht="16.5" thickTop="1" thickBot="1" x14ac:dyDescent="0.3">
      <c r="A80" s="25"/>
      <c r="B80" s="20"/>
      <c r="C80" s="24" t="s">
        <v>131</v>
      </c>
      <c r="D80" s="25">
        <v>41</v>
      </c>
      <c r="E80" s="21">
        <v>500</v>
      </c>
      <c r="F80" s="21">
        <v>600</v>
      </c>
      <c r="G80" s="71">
        <v>500</v>
      </c>
      <c r="H80" s="21">
        <v>650</v>
      </c>
      <c r="I80" s="71">
        <v>650</v>
      </c>
      <c r="J80" s="71">
        <v>650</v>
      </c>
      <c r="K80" s="71">
        <v>650</v>
      </c>
    </row>
    <row r="81" spans="1:13" ht="16.5" thickTop="1" thickBot="1" x14ac:dyDescent="0.3">
      <c r="A81" s="25"/>
      <c r="B81" s="20"/>
      <c r="C81" s="24" t="s">
        <v>155</v>
      </c>
      <c r="D81" s="25">
        <v>41</v>
      </c>
      <c r="E81" s="21">
        <v>23.91</v>
      </c>
      <c r="F81" s="21">
        <v>0</v>
      </c>
      <c r="G81" s="71">
        <v>0</v>
      </c>
      <c r="H81" s="21">
        <v>0</v>
      </c>
      <c r="I81" s="71">
        <v>50</v>
      </c>
      <c r="J81" s="71">
        <v>50</v>
      </c>
      <c r="K81" s="71">
        <v>50</v>
      </c>
    </row>
    <row r="82" spans="1:13" ht="16.5" thickTop="1" thickBot="1" x14ac:dyDescent="0.3">
      <c r="A82" s="25"/>
      <c r="B82" s="20"/>
      <c r="C82" s="24" t="s">
        <v>196</v>
      </c>
      <c r="D82" s="25">
        <v>41</v>
      </c>
      <c r="E82" s="21">
        <v>2500</v>
      </c>
      <c r="F82" s="21">
        <v>108.53</v>
      </c>
      <c r="G82" s="71">
        <v>1500</v>
      </c>
      <c r="H82" s="21">
        <v>500</v>
      </c>
      <c r="I82" s="71">
        <v>200</v>
      </c>
      <c r="J82" s="71">
        <v>200</v>
      </c>
      <c r="K82" s="71">
        <v>200</v>
      </c>
    </row>
    <row r="83" spans="1:13" ht="16.5" thickTop="1" thickBot="1" x14ac:dyDescent="0.3">
      <c r="A83" s="25"/>
      <c r="B83" s="20"/>
      <c r="C83" s="24" t="s">
        <v>132</v>
      </c>
      <c r="D83" s="25">
        <v>41</v>
      </c>
      <c r="E83" s="21">
        <v>706.39</v>
      </c>
      <c r="F83" s="21">
        <v>722.16</v>
      </c>
      <c r="G83" s="71">
        <v>700</v>
      </c>
      <c r="H83" s="21">
        <v>700</v>
      </c>
      <c r="I83" s="71">
        <v>770</v>
      </c>
      <c r="J83" s="71">
        <v>770</v>
      </c>
      <c r="K83" s="71">
        <v>770</v>
      </c>
    </row>
    <row r="84" spans="1:13" ht="16.5" thickTop="1" thickBot="1" x14ac:dyDescent="0.3">
      <c r="A84" s="20"/>
      <c r="B84" s="20"/>
      <c r="C84" s="24" t="s">
        <v>133</v>
      </c>
      <c r="D84" s="25">
        <v>41</v>
      </c>
      <c r="E84" s="21">
        <v>1850.2</v>
      </c>
      <c r="F84" s="21">
        <v>1526.8</v>
      </c>
      <c r="G84" s="71">
        <v>1900</v>
      </c>
      <c r="H84" s="21">
        <v>1900</v>
      </c>
      <c r="I84" s="71">
        <v>1600</v>
      </c>
      <c r="J84" s="72">
        <v>1600</v>
      </c>
      <c r="K84" s="72">
        <v>1600</v>
      </c>
      <c r="L84" s="4"/>
      <c r="M84" s="4"/>
    </row>
    <row r="85" spans="1:13" ht="16.5" thickTop="1" thickBot="1" x14ac:dyDescent="0.3">
      <c r="A85" s="61"/>
      <c r="B85" s="61"/>
      <c r="C85" s="65" t="s">
        <v>134</v>
      </c>
      <c r="D85" s="66">
        <v>41</v>
      </c>
      <c r="E85" s="67">
        <v>393.57</v>
      </c>
      <c r="F85" s="67">
        <v>393.57</v>
      </c>
      <c r="G85" s="68">
        <v>130</v>
      </c>
      <c r="H85" s="67">
        <v>130</v>
      </c>
      <c r="I85" s="68">
        <v>150</v>
      </c>
      <c r="J85" s="64">
        <v>150</v>
      </c>
      <c r="K85" s="64">
        <v>150</v>
      </c>
      <c r="L85" s="4"/>
      <c r="M85" s="4"/>
    </row>
    <row r="86" spans="1:13" ht="16.5" thickTop="1" thickBot="1" x14ac:dyDescent="0.3">
      <c r="A86" s="43"/>
      <c r="B86" s="43"/>
      <c r="C86" s="86" t="s">
        <v>135</v>
      </c>
      <c r="D86" s="83">
        <v>41</v>
      </c>
      <c r="E86" s="81">
        <v>325.69</v>
      </c>
      <c r="F86" s="81">
        <v>412.11</v>
      </c>
      <c r="G86" s="82">
        <v>370</v>
      </c>
      <c r="H86" s="81">
        <v>370</v>
      </c>
      <c r="I86" s="82">
        <v>200</v>
      </c>
      <c r="J86" s="85">
        <v>200</v>
      </c>
      <c r="K86" s="85">
        <v>200</v>
      </c>
      <c r="L86" s="4"/>
      <c r="M86" s="4"/>
    </row>
    <row r="87" spans="1:13" ht="16.5" thickTop="1" thickBot="1" x14ac:dyDescent="0.3">
      <c r="A87" s="66"/>
      <c r="B87" s="61"/>
      <c r="C87" s="65" t="s">
        <v>136</v>
      </c>
      <c r="D87" s="66">
        <v>41</v>
      </c>
      <c r="E87" s="67">
        <v>0</v>
      </c>
      <c r="F87" s="67">
        <v>0</v>
      </c>
      <c r="G87" s="68">
        <v>0</v>
      </c>
      <c r="H87" s="67">
        <v>0</v>
      </c>
      <c r="I87" s="68">
        <v>50</v>
      </c>
      <c r="J87" s="68">
        <v>50</v>
      </c>
      <c r="K87" s="68">
        <v>50</v>
      </c>
    </row>
    <row r="88" spans="1:13" ht="16.5" thickTop="1" thickBot="1" x14ac:dyDescent="0.3">
      <c r="A88" s="61"/>
      <c r="B88" s="61"/>
      <c r="C88" s="65" t="s">
        <v>197</v>
      </c>
      <c r="D88" s="66">
        <v>41</v>
      </c>
      <c r="E88" s="67">
        <v>238.29</v>
      </c>
      <c r="F88" s="67">
        <v>498.41</v>
      </c>
      <c r="G88" s="68">
        <v>950</v>
      </c>
      <c r="H88" s="67">
        <v>950</v>
      </c>
      <c r="I88" s="68">
        <v>600</v>
      </c>
      <c r="J88" s="68">
        <v>600</v>
      </c>
      <c r="K88" s="68">
        <v>600</v>
      </c>
    </row>
    <row r="89" spans="1:13" ht="16.5" thickTop="1" thickBot="1" x14ac:dyDescent="0.3">
      <c r="A89" s="61"/>
      <c r="B89" s="61"/>
      <c r="C89" s="65" t="s">
        <v>198</v>
      </c>
      <c r="D89" s="66">
        <v>41</v>
      </c>
      <c r="E89" s="67">
        <v>753.84</v>
      </c>
      <c r="F89" s="67">
        <v>51.63</v>
      </c>
      <c r="G89" s="68">
        <v>500</v>
      </c>
      <c r="H89" s="67">
        <v>1500</v>
      </c>
      <c r="I89" s="68">
        <v>1000</v>
      </c>
      <c r="J89" s="68">
        <v>1000</v>
      </c>
      <c r="K89" s="68">
        <v>1000</v>
      </c>
    </row>
    <row r="90" spans="1:13" ht="16.5" thickTop="1" thickBot="1" x14ac:dyDescent="0.3">
      <c r="A90" s="61"/>
      <c r="B90" s="61"/>
      <c r="C90" s="65" t="s">
        <v>234</v>
      </c>
      <c r="D90" s="84">
        <v>111</v>
      </c>
      <c r="E90" s="67">
        <v>19.7</v>
      </c>
      <c r="F90" s="67">
        <v>71.739999999999995</v>
      </c>
      <c r="G90" s="68">
        <v>71</v>
      </c>
      <c r="H90" s="67">
        <v>45</v>
      </c>
      <c r="I90" s="68">
        <v>0</v>
      </c>
      <c r="J90" s="68">
        <v>0</v>
      </c>
      <c r="K90" s="68">
        <v>0</v>
      </c>
    </row>
    <row r="91" spans="1:13" ht="16.5" thickTop="1" thickBot="1" x14ac:dyDescent="0.3">
      <c r="A91" s="61"/>
      <c r="B91" s="61"/>
      <c r="C91" s="65" t="s">
        <v>139</v>
      </c>
      <c r="D91" s="84">
        <v>46</v>
      </c>
      <c r="E91" s="67">
        <v>0</v>
      </c>
      <c r="F91" s="67">
        <v>3800</v>
      </c>
      <c r="G91" s="68">
        <v>0</v>
      </c>
      <c r="H91" s="67">
        <v>0</v>
      </c>
      <c r="I91" s="68">
        <v>0</v>
      </c>
      <c r="J91" s="68">
        <v>0</v>
      </c>
      <c r="K91" s="68">
        <v>0</v>
      </c>
    </row>
    <row r="92" spans="1:13" ht="16.5" thickTop="1" thickBot="1" x14ac:dyDescent="0.3">
      <c r="A92" s="61"/>
      <c r="B92" s="61"/>
      <c r="C92" s="65" t="s">
        <v>139</v>
      </c>
      <c r="D92" s="66">
        <v>41</v>
      </c>
      <c r="E92" s="67">
        <v>0</v>
      </c>
      <c r="F92" s="67">
        <v>0</v>
      </c>
      <c r="G92" s="68">
        <v>0</v>
      </c>
      <c r="H92" s="67">
        <v>0</v>
      </c>
      <c r="I92" s="68">
        <v>20</v>
      </c>
      <c r="J92" s="68">
        <v>20</v>
      </c>
      <c r="K92" s="68">
        <v>20</v>
      </c>
    </row>
    <row r="93" spans="1:13" ht="16.5" thickTop="1" thickBot="1" x14ac:dyDescent="0.3">
      <c r="A93" s="61"/>
      <c r="B93" s="61"/>
      <c r="C93" s="65" t="s">
        <v>199</v>
      </c>
      <c r="D93" s="66">
        <v>41</v>
      </c>
      <c r="E93" s="67">
        <v>0</v>
      </c>
      <c r="F93" s="67">
        <v>0</v>
      </c>
      <c r="G93" s="68">
        <v>0</v>
      </c>
      <c r="H93" s="67">
        <v>50</v>
      </c>
      <c r="I93" s="68">
        <v>60</v>
      </c>
      <c r="J93" s="68">
        <v>60</v>
      </c>
      <c r="K93" s="68">
        <v>60</v>
      </c>
    </row>
    <row r="94" spans="1:13" ht="16.5" thickTop="1" thickBot="1" x14ac:dyDescent="0.3">
      <c r="A94" s="57"/>
      <c r="B94" s="57"/>
      <c r="C94" s="58" t="s">
        <v>141</v>
      </c>
      <c r="D94" s="57">
        <v>41</v>
      </c>
      <c r="E94" s="59">
        <v>0</v>
      </c>
      <c r="F94" s="59">
        <v>0</v>
      </c>
      <c r="G94" s="60">
        <v>0</v>
      </c>
      <c r="H94" s="59">
        <v>0</v>
      </c>
      <c r="I94" s="60">
        <v>500</v>
      </c>
      <c r="J94" s="60">
        <v>500</v>
      </c>
      <c r="K94" s="60">
        <v>500</v>
      </c>
    </row>
    <row r="95" spans="1:13" ht="16.5" thickTop="1" thickBot="1" x14ac:dyDescent="0.3">
      <c r="A95" s="61"/>
      <c r="B95" s="61"/>
      <c r="C95" s="62" t="s">
        <v>142</v>
      </c>
      <c r="D95" s="61">
        <v>41</v>
      </c>
      <c r="E95" s="67">
        <v>0</v>
      </c>
      <c r="F95" s="63">
        <v>0</v>
      </c>
      <c r="G95" s="68">
        <v>0</v>
      </c>
      <c r="H95" s="67">
        <v>0</v>
      </c>
      <c r="I95" s="64">
        <v>500</v>
      </c>
      <c r="J95" s="64">
        <v>500</v>
      </c>
      <c r="K95" s="64">
        <v>500</v>
      </c>
      <c r="L95" s="4"/>
      <c r="M95" s="4"/>
    </row>
    <row r="96" spans="1:13" ht="16.5" thickTop="1" thickBot="1" x14ac:dyDescent="0.3">
      <c r="A96" s="66"/>
      <c r="B96" s="61"/>
      <c r="C96" s="65" t="s">
        <v>143</v>
      </c>
      <c r="D96" s="66">
        <v>41</v>
      </c>
      <c r="E96" s="67">
        <v>0</v>
      </c>
      <c r="F96" s="67">
        <v>0</v>
      </c>
      <c r="G96" s="68">
        <v>0</v>
      </c>
      <c r="H96" s="67">
        <v>0</v>
      </c>
      <c r="I96" s="68">
        <v>440</v>
      </c>
      <c r="J96" s="68">
        <v>440</v>
      </c>
      <c r="K96" s="68">
        <v>440</v>
      </c>
    </row>
    <row r="97" spans="1:13" ht="16.5" thickTop="1" thickBot="1" x14ac:dyDescent="0.3">
      <c r="A97" s="66"/>
      <c r="B97" s="61"/>
      <c r="C97" s="65" t="s">
        <v>144</v>
      </c>
      <c r="D97" s="66">
        <v>41</v>
      </c>
      <c r="E97" s="67">
        <v>0</v>
      </c>
      <c r="F97" s="67">
        <v>0</v>
      </c>
      <c r="G97" s="68">
        <v>0</v>
      </c>
      <c r="H97" s="67">
        <v>0</v>
      </c>
      <c r="I97" s="68">
        <v>60</v>
      </c>
      <c r="J97" s="68">
        <v>60</v>
      </c>
      <c r="K97" s="68">
        <v>60</v>
      </c>
    </row>
    <row r="98" spans="1:13" ht="16.5" thickTop="1" thickBot="1" x14ac:dyDescent="0.3">
      <c r="A98" s="57"/>
      <c r="B98" s="57"/>
      <c r="C98" s="58" t="s">
        <v>145</v>
      </c>
      <c r="D98" s="57">
        <v>41</v>
      </c>
      <c r="E98" s="59">
        <f>E99+E100</f>
        <v>1608.56</v>
      </c>
      <c r="F98" s="59">
        <f>F99+F100</f>
        <v>797.17</v>
      </c>
      <c r="G98" s="60">
        <v>800</v>
      </c>
      <c r="H98" s="59">
        <f>H99+H103</f>
        <v>1527.72</v>
      </c>
      <c r="I98" s="60">
        <v>730</v>
      </c>
      <c r="J98" s="60">
        <v>730</v>
      </c>
      <c r="K98" s="60">
        <v>730</v>
      </c>
    </row>
    <row r="99" spans="1:13" ht="16.5" thickTop="1" thickBot="1" x14ac:dyDescent="0.3">
      <c r="A99" s="61"/>
      <c r="B99" s="61"/>
      <c r="C99" s="62" t="s">
        <v>146</v>
      </c>
      <c r="D99" s="61">
        <v>41</v>
      </c>
      <c r="E99" s="67">
        <v>934.16</v>
      </c>
      <c r="F99" s="63">
        <v>797.17</v>
      </c>
      <c r="G99" s="68">
        <v>800</v>
      </c>
      <c r="H99" s="67">
        <v>1327.72</v>
      </c>
      <c r="I99" s="64">
        <v>530</v>
      </c>
      <c r="J99" s="64">
        <v>530</v>
      </c>
      <c r="K99" s="64">
        <v>530</v>
      </c>
      <c r="L99" s="4"/>
      <c r="M99" s="4"/>
    </row>
    <row r="100" spans="1:13" ht="16.5" thickTop="1" thickBot="1" x14ac:dyDescent="0.3">
      <c r="A100" s="61"/>
      <c r="B100" s="90"/>
      <c r="C100" s="105" t="s">
        <v>146</v>
      </c>
      <c r="D100" s="84">
        <v>52</v>
      </c>
      <c r="E100" s="67">
        <v>674.4</v>
      </c>
      <c r="F100" s="63">
        <v>0</v>
      </c>
      <c r="G100" s="68">
        <v>0</v>
      </c>
      <c r="H100" s="67">
        <v>0</v>
      </c>
      <c r="I100" s="68">
        <v>0</v>
      </c>
      <c r="J100" s="64">
        <v>0</v>
      </c>
      <c r="K100" s="64">
        <v>0</v>
      </c>
      <c r="L100" s="4"/>
      <c r="M100" s="4"/>
    </row>
    <row r="101" spans="1:13" ht="16.5" thickTop="1" thickBot="1" x14ac:dyDescent="0.3">
      <c r="A101" s="66"/>
      <c r="B101" s="90"/>
      <c r="C101" s="91" t="s">
        <v>147</v>
      </c>
      <c r="D101" s="66">
        <v>41</v>
      </c>
      <c r="E101" s="67">
        <v>0</v>
      </c>
      <c r="F101" s="67">
        <v>0</v>
      </c>
      <c r="G101" s="68">
        <v>0</v>
      </c>
      <c r="H101" s="67">
        <v>0</v>
      </c>
      <c r="I101" s="68">
        <v>400</v>
      </c>
      <c r="J101" s="68">
        <v>400</v>
      </c>
      <c r="K101" s="68">
        <v>400</v>
      </c>
    </row>
    <row r="102" spans="1:13" ht="16.5" thickTop="1" thickBot="1" x14ac:dyDescent="0.3">
      <c r="A102" s="66"/>
      <c r="B102" s="90"/>
      <c r="C102" s="91" t="s">
        <v>148</v>
      </c>
      <c r="D102" s="66">
        <v>41</v>
      </c>
      <c r="E102" s="67">
        <v>0</v>
      </c>
      <c r="F102" s="67">
        <v>0</v>
      </c>
      <c r="G102" s="68">
        <v>0</v>
      </c>
      <c r="H102" s="67">
        <v>0</v>
      </c>
      <c r="I102" s="68">
        <v>130</v>
      </c>
      <c r="J102" s="68">
        <v>130</v>
      </c>
      <c r="K102" s="68">
        <v>130</v>
      </c>
    </row>
    <row r="103" spans="1:13" ht="16.5" thickTop="1" thickBot="1" x14ac:dyDescent="0.3">
      <c r="A103" s="66"/>
      <c r="B103" s="90"/>
      <c r="C103" s="91" t="s">
        <v>149</v>
      </c>
      <c r="D103" s="66">
        <v>41</v>
      </c>
      <c r="E103" s="67">
        <v>0</v>
      </c>
      <c r="F103" s="67">
        <v>0</v>
      </c>
      <c r="G103" s="68">
        <v>0</v>
      </c>
      <c r="H103" s="67">
        <v>200</v>
      </c>
      <c r="I103" s="68">
        <v>200</v>
      </c>
      <c r="J103" s="68">
        <v>200</v>
      </c>
      <c r="K103" s="68">
        <v>200</v>
      </c>
    </row>
    <row r="104" spans="1:13" ht="16.5" thickTop="1" thickBot="1" x14ac:dyDescent="0.3">
      <c r="A104" s="54" t="s">
        <v>150</v>
      </c>
      <c r="B104" s="55"/>
      <c r="C104" s="187" t="s">
        <v>151</v>
      </c>
      <c r="D104" s="188"/>
      <c r="E104" s="12">
        <v>0</v>
      </c>
      <c r="F104" s="12">
        <v>0</v>
      </c>
      <c r="G104" s="56">
        <v>0</v>
      </c>
      <c r="H104" s="12">
        <v>0</v>
      </c>
      <c r="I104" s="56">
        <v>510</v>
      </c>
      <c r="J104" s="56">
        <v>510</v>
      </c>
      <c r="K104" s="56">
        <v>510</v>
      </c>
    </row>
    <row r="105" spans="1:13" ht="16.5" thickTop="1" thickBot="1" x14ac:dyDescent="0.3">
      <c r="A105" s="57"/>
      <c r="B105" s="57"/>
      <c r="C105" s="58" t="s">
        <v>127</v>
      </c>
      <c r="D105" s="57">
        <v>41</v>
      </c>
      <c r="E105" s="59">
        <v>0</v>
      </c>
      <c r="F105" s="59">
        <v>0</v>
      </c>
      <c r="G105" s="60">
        <v>0</v>
      </c>
      <c r="H105" s="59">
        <v>0</v>
      </c>
      <c r="I105" s="60">
        <v>510</v>
      </c>
      <c r="J105" s="60">
        <v>510</v>
      </c>
      <c r="K105" s="60">
        <v>510</v>
      </c>
    </row>
    <row r="106" spans="1:13" ht="16.5" thickTop="1" thickBot="1" x14ac:dyDescent="0.3">
      <c r="A106" s="61"/>
      <c r="B106" s="61"/>
      <c r="C106" s="69" t="s">
        <v>132</v>
      </c>
      <c r="D106" s="61">
        <v>41</v>
      </c>
      <c r="E106" s="67">
        <v>0</v>
      </c>
      <c r="F106" s="63">
        <v>0</v>
      </c>
      <c r="G106" s="68">
        <v>0</v>
      </c>
      <c r="H106" s="67">
        <v>0</v>
      </c>
      <c r="I106" s="64">
        <v>500</v>
      </c>
      <c r="J106" s="64">
        <v>500</v>
      </c>
      <c r="K106" s="64">
        <v>500</v>
      </c>
      <c r="L106" s="4"/>
      <c r="M106" s="4"/>
    </row>
    <row r="107" spans="1:13" ht="16.5" thickTop="1" thickBot="1" x14ac:dyDescent="0.3">
      <c r="A107" s="66"/>
      <c r="B107" s="66"/>
      <c r="C107" s="70" t="s">
        <v>152</v>
      </c>
      <c r="D107" s="66">
        <v>41</v>
      </c>
      <c r="E107" s="67">
        <v>0</v>
      </c>
      <c r="F107" s="67">
        <v>0</v>
      </c>
      <c r="G107" s="68">
        <v>0</v>
      </c>
      <c r="H107" s="67">
        <v>0</v>
      </c>
      <c r="I107" s="68">
        <v>200</v>
      </c>
      <c r="J107" s="68">
        <v>200</v>
      </c>
      <c r="K107" s="68">
        <v>200</v>
      </c>
    </row>
    <row r="108" spans="1:13" ht="16.5" thickTop="1" thickBot="1" x14ac:dyDescent="0.3">
      <c r="A108" s="66"/>
      <c r="B108" s="66"/>
      <c r="C108" s="70" t="s">
        <v>153</v>
      </c>
      <c r="D108" s="66">
        <v>41</v>
      </c>
      <c r="E108" s="67">
        <v>0</v>
      </c>
      <c r="F108" s="67">
        <v>0</v>
      </c>
      <c r="G108" s="68">
        <v>0</v>
      </c>
      <c r="H108" s="67">
        <v>0</v>
      </c>
      <c r="I108" s="68">
        <v>300</v>
      </c>
      <c r="J108" s="68">
        <v>300</v>
      </c>
      <c r="K108" s="68">
        <v>300</v>
      </c>
    </row>
    <row r="109" spans="1:13" ht="16.5" thickTop="1" thickBot="1" x14ac:dyDescent="0.3">
      <c r="A109" s="66"/>
      <c r="B109" s="61"/>
      <c r="C109" s="65" t="s">
        <v>140</v>
      </c>
      <c r="D109" s="66">
        <v>41</v>
      </c>
      <c r="E109" s="67">
        <v>0</v>
      </c>
      <c r="F109" s="67">
        <v>0</v>
      </c>
      <c r="G109" s="68">
        <v>0</v>
      </c>
      <c r="H109" s="67">
        <v>0</v>
      </c>
      <c r="I109" s="68">
        <v>10</v>
      </c>
      <c r="J109" s="68">
        <v>10</v>
      </c>
      <c r="K109" s="68">
        <v>10</v>
      </c>
    </row>
    <row r="110" spans="1:13" ht="16.5" thickTop="1" thickBot="1" x14ac:dyDescent="0.3">
      <c r="A110" s="54" t="s">
        <v>154</v>
      </c>
      <c r="B110" s="55"/>
      <c r="C110" s="187" t="s">
        <v>204</v>
      </c>
      <c r="D110" s="188"/>
      <c r="E110" s="12">
        <f>E123+E127+E131+E134</f>
        <v>511.67</v>
      </c>
      <c r="F110" s="12">
        <f>F111+F123+F127+F131+F134</f>
        <v>1756.15</v>
      </c>
      <c r="G110" s="56">
        <v>0</v>
      </c>
      <c r="H110" s="12">
        <f>H111+H123+H127+H131+H134</f>
        <v>1995</v>
      </c>
      <c r="I110" s="56">
        <f>I111+I127+I134</f>
        <v>1990</v>
      </c>
      <c r="J110" s="124">
        <v>0</v>
      </c>
      <c r="K110" s="124">
        <v>0</v>
      </c>
    </row>
    <row r="111" spans="1:13" ht="16.5" thickTop="1" thickBot="1" x14ac:dyDescent="0.3">
      <c r="A111" s="57"/>
      <c r="B111" s="57"/>
      <c r="C111" s="58" t="s">
        <v>85</v>
      </c>
      <c r="D111" s="92">
        <v>111</v>
      </c>
      <c r="E111" s="59">
        <v>0</v>
      </c>
      <c r="F111" s="59">
        <v>0</v>
      </c>
      <c r="G111" s="60">
        <v>0</v>
      </c>
      <c r="H111" s="59">
        <v>358</v>
      </c>
      <c r="I111" s="60">
        <f>I113+I115+I117+I119+I121</f>
        <v>440</v>
      </c>
      <c r="J111" s="60">
        <v>0</v>
      </c>
      <c r="K111" s="60">
        <v>0</v>
      </c>
    </row>
    <row r="112" spans="1:13" ht="16.5" thickTop="1" thickBot="1" x14ac:dyDescent="0.3">
      <c r="A112" s="66"/>
      <c r="B112" s="66"/>
      <c r="C112" s="65" t="s">
        <v>86</v>
      </c>
      <c r="D112" s="80">
        <v>111</v>
      </c>
      <c r="E112" s="67">
        <v>0</v>
      </c>
      <c r="F112" s="67">
        <v>0</v>
      </c>
      <c r="G112" s="68">
        <v>0</v>
      </c>
      <c r="H112" s="67">
        <v>358</v>
      </c>
      <c r="I112" s="68">
        <v>0</v>
      </c>
      <c r="J112" s="68">
        <v>0</v>
      </c>
      <c r="K112" s="68">
        <v>0</v>
      </c>
      <c r="L112" s="4"/>
      <c r="M112" s="4"/>
    </row>
    <row r="113" spans="1:13" ht="16.5" thickTop="1" thickBot="1" x14ac:dyDescent="0.3">
      <c r="A113" s="66"/>
      <c r="B113" s="66"/>
      <c r="C113" s="65" t="s">
        <v>86</v>
      </c>
      <c r="D113" s="84" t="s">
        <v>203</v>
      </c>
      <c r="E113" s="67">
        <v>0</v>
      </c>
      <c r="F113" s="67">
        <v>0</v>
      </c>
      <c r="G113" s="68">
        <v>0</v>
      </c>
      <c r="H113" s="67">
        <v>0</v>
      </c>
      <c r="I113" s="68">
        <v>60</v>
      </c>
      <c r="J113" s="68">
        <v>0</v>
      </c>
      <c r="K113" s="68">
        <v>0</v>
      </c>
      <c r="L113" s="4"/>
      <c r="M113" s="4"/>
    </row>
    <row r="114" spans="1:13" ht="16.5" thickTop="1" thickBot="1" x14ac:dyDescent="0.3">
      <c r="A114" s="66"/>
      <c r="B114" s="66"/>
      <c r="C114" s="65" t="s">
        <v>87</v>
      </c>
      <c r="D114" s="80">
        <v>111</v>
      </c>
      <c r="E114" s="67">
        <v>0</v>
      </c>
      <c r="F114" s="67">
        <v>0</v>
      </c>
      <c r="G114" s="68">
        <v>0</v>
      </c>
      <c r="H114" s="67">
        <v>0</v>
      </c>
      <c r="I114" s="68">
        <v>0</v>
      </c>
      <c r="J114" s="68">
        <v>0</v>
      </c>
      <c r="K114" s="68">
        <v>0</v>
      </c>
      <c r="L114" s="4"/>
      <c r="M114" s="4"/>
    </row>
    <row r="115" spans="1:13" ht="16.5" thickTop="1" thickBot="1" x14ac:dyDescent="0.3">
      <c r="A115" s="66"/>
      <c r="B115" s="66"/>
      <c r="C115" s="65" t="s">
        <v>89</v>
      </c>
      <c r="D115" s="80" t="s">
        <v>203</v>
      </c>
      <c r="E115" s="67">
        <v>0</v>
      </c>
      <c r="F115" s="67">
        <v>0</v>
      </c>
      <c r="G115" s="68">
        <v>0</v>
      </c>
      <c r="H115" s="67">
        <v>0</v>
      </c>
      <c r="I115" s="68">
        <v>200</v>
      </c>
      <c r="J115" s="68">
        <v>0</v>
      </c>
      <c r="K115" s="68">
        <v>0</v>
      </c>
      <c r="L115" s="4"/>
      <c r="M115" s="4"/>
    </row>
    <row r="116" spans="1:13" ht="16.5" thickTop="1" thickBot="1" x14ac:dyDescent="0.3">
      <c r="A116" s="25"/>
      <c r="B116" s="25"/>
      <c r="C116" s="24" t="s">
        <v>89</v>
      </c>
      <c r="D116" s="41">
        <v>111</v>
      </c>
      <c r="E116" s="21">
        <v>0</v>
      </c>
      <c r="F116" s="21">
        <v>0</v>
      </c>
      <c r="G116" s="71">
        <v>0</v>
      </c>
      <c r="H116" s="21">
        <v>0</v>
      </c>
      <c r="I116" s="71">
        <v>0</v>
      </c>
      <c r="J116" s="71">
        <v>0</v>
      </c>
      <c r="K116" s="71">
        <v>0</v>
      </c>
      <c r="L116" s="4"/>
      <c r="M116" s="4"/>
    </row>
    <row r="117" spans="1:13" ht="16.5" thickTop="1" thickBot="1" x14ac:dyDescent="0.3">
      <c r="A117" s="25"/>
      <c r="B117" s="25"/>
      <c r="C117" s="24" t="s">
        <v>90</v>
      </c>
      <c r="D117" s="41" t="s">
        <v>203</v>
      </c>
      <c r="E117" s="21"/>
      <c r="F117" s="21">
        <v>0</v>
      </c>
      <c r="G117" s="71">
        <v>0</v>
      </c>
      <c r="H117" s="21">
        <v>0</v>
      </c>
      <c r="I117" s="71">
        <v>30</v>
      </c>
      <c r="J117" s="71">
        <v>0</v>
      </c>
      <c r="K117" s="71">
        <v>0</v>
      </c>
      <c r="L117" s="4"/>
      <c r="M117" s="4"/>
    </row>
    <row r="118" spans="1:13" ht="16.5" thickTop="1" thickBot="1" x14ac:dyDescent="0.3">
      <c r="A118" s="25"/>
      <c r="B118" s="25"/>
      <c r="C118" s="24" t="s">
        <v>90</v>
      </c>
      <c r="D118" s="41">
        <v>111</v>
      </c>
      <c r="E118" s="21">
        <v>0</v>
      </c>
      <c r="F118" s="21">
        <v>0</v>
      </c>
      <c r="G118" s="71">
        <v>0</v>
      </c>
      <c r="H118" s="21">
        <v>0</v>
      </c>
      <c r="I118" s="71">
        <v>0</v>
      </c>
      <c r="J118" s="71">
        <v>0</v>
      </c>
      <c r="K118" s="71">
        <v>0</v>
      </c>
      <c r="L118" s="4"/>
      <c r="M118" s="4"/>
    </row>
    <row r="119" spans="1:13" ht="16.5" thickTop="1" thickBot="1" x14ac:dyDescent="0.3">
      <c r="A119" s="25"/>
      <c r="B119" s="25"/>
      <c r="C119" s="24" t="s">
        <v>91</v>
      </c>
      <c r="D119" s="41" t="s">
        <v>203</v>
      </c>
      <c r="E119" s="21"/>
      <c r="F119" s="21">
        <v>0</v>
      </c>
      <c r="G119" s="71">
        <v>0</v>
      </c>
      <c r="H119" s="21">
        <v>0</v>
      </c>
      <c r="I119" s="71">
        <v>50</v>
      </c>
      <c r="J119" s="71">
        <v>0</v>
      </c>
      <c r="K119" s="71">
        <v>0</v>
      </c>
      <c r="L119" s="4"/>
      <c r="M119" s="4"/>
    </row>
    <row r="120" spans="1:13" ht="16.5" thickTop="1" thickBot="1" x14ac:dyDescent="0.3">
      <c r="A120" s="25"/>
      <c r="B120" s="25"/>
      <c r="C120" s="24" t="s">
        <v>91</v>
      </c>
      <c r="D120" s="41">
        <v>111</v>
      </c>
      <c r="E120" s="21">
        <v>0</v>
      </c>
      <c r="F120" s="21">
        <v>0</v>
      </c>
      <c r="G120" s="71">
        <v>0</v>
      </c>
      <c r="H120" s="21">
        <v>0</v>
      </c>
      <c r="I120" s="71">
        <v>0</v>
      </c>
      <c r="J120" s="71">
        <v>0</v>
      </c>
      <c r="K120" s="71">
        <v>0</v>
      </c>
      <c r="L120" s="4"/>
      <c r="M120" s="4"/>
    </row>
    <row r="121" spans="1:13" ht="16.5" thickTop="1" thickBot="1" x14ac:dyDescent="0.3">
      <c r="A121" s="25"/>
      <c r="B121" s="25"/>
      <c r="C121" s="24" t="s">
        <v>93</v>
      </c>
      <c r="D121" s="41" t="s">
        <v>203</v>
      </c>
      <c r="E121" s="21"/>
      <c r="F121" s="21">
        <v>0</v>
      </c>
      <c r="G121" s="71">
        <v>0</v>
      </c>
      <c r="H121" s="21">
        <v>0</v>
      </c>
      <c r="I121" s="71">
        <v>100</v>
      </c>
      <c r="J121" s="71">
        <v>0</v>
      </c>
      <c r="K121" s="71">
        <v>0</v>
      </c>
      <c r="L121" s="4"/>
      <c r="M121" s="4"/>
    </row>
    <row r="122" spans="1:13" ht="16.5" thickTop="1" thickBot="1" x14ac:dyDescent="0.3">
      <c r="A122" s="25"/>
      <c r="B122" s="25"/>
      <c r="C122" s="24" t="s">
        <v>93</v>
      </c>
      <c r="D122" s="41">
        <v>111</v>
      </c>
      <c r="E122" s="21">
        <v>0</v>
      </c>
      <c r="F122" s="21">
        <v>0</v>
      </c>
      <c r="G122" s="71">
        <v>0</v>
      </c>
      <c r="H122" s="21">
        <v>0</v>
      </c>
      <c r="I122" s="71">
        <v>0</v>
      </c>
      <c r="J122" s="71">
        <v>0</v>
      </c>
      <c r="K122" s="71">
        <v>0</v>
      </c>
      <c r="L122" s="4"/>
      <c r="M122" s="4"/>
    </row>
    <row r="123" spans="1:13" ht="16.5" thickTop="1" thickBot="1" x14ac:dyDescent="0.3">
      <c r="A123" s="57"/>
      <c r="B123" s="57"/>
      <c r="C123" s="58" t="s">
        <v>99</v>
      </c>
      <c r="D123" s="92">
        <v>111</v>
      </c>
      <c r="E123" s="59">
        <v>5</v>
      </c>
      <c r="F123" s="59">
        <f>F125+F126</f>
        <v>10</v>
      </c>
      <c r="G123" s="60">
        <v>0</v>
      </c>
      <c r="H123" s="59">
        <v>35.9</v>
      </c>
      <c r="I123" s="60">
        <v>0</v>
      </c>
      <c r="J123" s="60">
        <v>0</v>
      </c>
      <c r="K123" s="60">
        <v>0</v>
      </c>
      <c r="L123" s="4"/>
      <c r="M123" s="4"/>
    </row>
    <row r="124" spans="1:13" ht="16.5" thickTop="1" thickBot="1" x14ac:dyDescent="0.3">
      <c r="A124" s="25"/>
      <c r="B124" s="25"/>
      <c r="C124" s="24" t="s">
        <v>103</v>
      </c>
      <c r="D124" s="41">
        <v>111</v>
      </c>
      <c r="E124" s="21">
        <v>5</v>
      </c>
      <c r="F124" s="21">
        <v>0</v>
      </c>
      <c r="G124" s="71">
        <v>0</v>
      </c>
      <c r="H124" s="21">
        <v>30.9</v>
      </c>
      <c r="I124" s="71">
        <v>0</v>
      </c>
      <c r="J124" s="71">
        <v>0</v>
      </c>
      <c r="K124" s="71">
        <v>0</v>
      </c>
      <c r="L124" s="4"/>
      <c r="M124" s="4"/>
    </row>
    <row r="125" spans="1:13" ht="16.5" thickTop="1" thickBot="1" x14ac:dyDescent="0.3">
      <c r="A125" s="25"/>
      <c r="B125" s="25"/>
      <c r="C125" s="24" t="s">
        <v>105</v>
      </c>
      <c r="D125" s="41">
        <v>111</v>
      </c>
      <c r="E125" s="21"/>
      <c r="F125" s="21">
        <v>10</v>
      </c>
      <c r="G125" s="71">
        <v>0</v>
      </c>
      <c r="H125" s="21">
        <v>5</v>
      </c>
      <c r="I125" s="71">
        <v>0</v>
      </c>
      <c r="J125" s="71">
        <v>0</v>
      </c>
      <c r="K125" s="71">
        <v>0</v>
      </c>
      <c r="L125" s="4"/>
      <c r="M125" s="4"/>
    </row>
    <row r="126" spans="1:13" ht="16.5" thickTop="1" thickBot="1" x14ac:dyDescent="0.3">
      <c r="A126" s="25"/>
      <c r="B126" s="25"/>
      <c r="C126" s="24" t="s">
        <v>105</v>
      </c>
      <c r="D126" s="41">
        <v>41</v>
      </c>
      <c r="E126" s="21"/>
      <c r="F126" s="21">
        <v>0</v>
      </c>
      <c r="G126" s="71">
        <v>0</v>
      </c>
      <c r="H126" s="21">
        <v>0</v>
      </c>
      <c r="I126" s="71">
        <v>0</v>
      </c>
      <c r="J126" s="71">
        <v>0</v>
      </c>
      <c r="K126" s="71">
        <v>0</v>
      </c>
      <c r="L126" s="4"/>
      <c r="M126" s="4"/>
    </row>
    <row r="127" spans="1:13" ht="16.5" thickTop="1" thickBot="1" x14ac:dyDescent="0.3">
      <c r="A127" s="57"/>
      <c r="B127" s="57"/>
      <c r="C127" s="58" t="s">
        <v>108</v>
      </c>
      <c r="D127" s="92">
        <v>111</v>
      </c>
      <c r="E127" s="59">
        <v>30</v>
      </c>
      <c r="F127" s="59">
        <f>F128+F130</f>
        <v>86</v>
      </c>
      <c r="G127" s="60">
        <v>0</v>
      </c>
      <c r="H127" s="59">
        <v>500</v>
      </c>
      <c r="I127" s="60">
        <v>150</v>
      </c>
      <c r="J127" s="60">
        <v>0</v>
      </c>
      <c r="K127" s="60">
        <v>0</v>
      </c>
    </row>
    <row r="128" spans="1:13" ht="16.5" thickTop="1" thickBot="1" x14ac:dyDescent="0.3">
      <c r="A128" s="20"/>
      <c r="B128" s="20"/>
      <c r="C128" s="19" t="s">
        <v>113</v>
      </c>
      <c r="D128" s="40">
        <v>111</v>
      </c>
      <c r="E128" s="21">
        <v>30</v>
      </c>
      <c r="F128" s="21">
        <v>50</v>
      </c>
      <c r="G128" s="71">
        <v>0</v>
      </c>
      <c r="H128" s="21">
        <v>500</v>
      </c>
      <c r="I128" s="71">
        <v>0</v>
      </c>
      <c r="J128" s="71">
        <v>0</v>
      </c>
      <c r="K128" s="71">
        <v>0</v>
      </c>
      <c r="L128" s="4"/>
      <c r="M128" s="4"/>
    </row>
    <row r="129" spans="1:13" ht="16.5" thickTop="1" thickBot="1" x14ac:dyDescent="0.3">
      <c r="A129" s="20"/>
      <c r="B129" s="20"/>
      <c r="C129" s="19" t="s">
        <v>113</v>
      </c>
      <c r="D129" s="40" t="s">
        <v>203</v>
      </c>
      <c r="E129" s="21"/>
      <c r="F129" s="21">
        <v>0</v>
      </c>
      <c r="G129" s="71">
        <v>0</v>
      </c>
      <c r="H129" s="21">
        <v>0</v>
      </c>
      <c r="I129" s="71">
        <v>150</v>
      </c>
      <c r="J129" s="71">
        <v>0</v>
      </c>
      <c r="K129" s="71">
        <v>0</v>
      </c>
      <c r="L129" s="4"/>
      <c r="M129" s="4"/>
    </row>
    <row r="130" spans="1:13" ht="16.5" thickTop="1" thickBot="1" x14ac:dyDescent="0.3">
      <c r="A130" s="20"/>
      <c r="B130" s="20"/>
      <c r="C130" s="19" t="s">
        <v>118</v>
      </c>
      <c r="D130" s="40">
        <v>111</v>
      </c>
      <c r="E130" s="21">
        <v>0</v>
      </c>
      <c r="F130" s="21">
        <v>36</v>
      </c>
      <c r="G130" s="71">
        <v>0</v>
      </c>
      <c r="H130" s="21">
        <v>0</v>
      </c>
      <c r="I130" s="71">
        <v>0</v>
      </c>
      <c r="J130" s="71">
        <v>0</v>
      </c>
      <c r="K130" s="71">
        <v>0</v>
      </c>
      <c r="L130" s="4"/>
      <c r="M130" s="4"/>
    </row>
    <row r="131" spans="1:13" ht="16.5" thickTop="1" thickBot="1" x14ac:dyDescent="0.3">
      <c r="A131" s="57"/>
      <c r="B131" s="57"/>
      <c r="C131" s="58" t="s">
        <v>119</v>
      </c>
      <c r="D131" s="92">
        <v>111</v>
      </c>
      <c r="E131" s="59">
        <v>9.1999999999999993</v>
      </c>
      <c r="F131" s="59">
        <f>F132+F133</f>
        <v>76.14</v>
      </c>
      <c r="G131" s="60">
        <v>0</v>
      </c>
      <c r="H131" s="59">
        <v>50</v>
      </c>
      <c r="I131" s="60">
        <v>0</v>
      </c>
      <c r="J131" s="60">
        <v>0</v>
      </c>
      <c r="K131" s="60">
        <v>0</v>
      </c>
      <c r="L131" s="4"/>
      <c r="M131" s="4"/>
    </row>
    <row r="132" spans="1:13" ht="16.5" thickTop="1" thickBot="1" x14ac:dyDescent="0.3">
      <c r="A132" s="20"/>
      <c r="B132" s="20"/>
      <c r="C132" s="19" t="s">
        <v>235</v>
      </c>
      <c r="D132" s="40">
        <v>111</v>
      </c>
      <c r="E132" s="21">
        <v>9.1999999999999993</v>
      </c>
      <c r="F132" s="21">
        <v>26.14</v>
      </c>
      <c r="G132" s="71">
        <v>0</v>
      </c>
      <c r="H132" s="21">
        <v>0</v>
      </c>
      <c r="I132" s="71">
        <v>0</v>
      </c>
      <c r="J132" s="71">
        <v>0</v>
      </c>
      <c r="K132" s="71">
        <v>0</v>
      </c>
      <c r="L132" s="4"/>
      <c r="M132" s="4"/>
    </row>
    <row r="133" spans="1:13" ht="16.5" thickTop="1" thickBot="1" x14ac:dyDescent="0.3">
      <c r="A133" s="20"/>
      <c r="B133" s="20"/>
      <c r="C133" s="19" t="s">
        <v>242</v>
      </c>
      <c r="D133" s="40">
        <v>111</v>
      </c>
      <c r="E133" s="21"/>
      <c r="F133" s="21">
        <v>50</v>
      </c>
      <c r="G133" s="71">
        <v>0</v>
      </c>
      <c r="H133" s="21">
        <v>50</v>
      </c>
      <c r="I133" s="71">
        <v>0</v>
      </c>
      <c r="J133" s="71">
        <v>0</v>
      </c>
      <c r="K133" s="71">
        <v>0</v>
      </c>
      <c r="L133" s="4"/>
      <c r="M133" s="4"/>
    </row>
    <row r="134" spans="1:13" ht="16.5" thickTop="1" thickBot="1" x14ac:dyDescent="0.3">
      <c r="A134" s="57"/>
      <c r="B134" s="57"/>
      <c r="C134" s="58" t="s">
        <v>127</v>
      </c>
      <c r="D134" s="92">
        <v>111</v>
      </c>
      <c r="E134" s="59">
        <f>E135+E136+E137+E138+E139</f>
        <v>467.47</v>
      </c>
      <c r="F134" s="59">
        <f>F135+F136+F137+F138+F139+F140</f>
        <v>1584.0100000000002</v>
      </c>
      <c r="G134" s="60">
        <v>0</v>
      </c>
      <c r="H134" s="59">
        <f>H135+H136+H138+H139+H140+H141</f>
        <v>1051.0999999999999</v>
      </c>
      <c r="I134" s="60">
        <v>1400</v>
      </c>
      <c r="J134" s="60">
        <v>0</v>
      </c>
      <c r="K134" s="60">
        <v>0</v>
      </c>
    </row>
    <row r="135" spans="1:13" ht="16.5" thickTop="1" thickBot="1" x14ac:dyDescent="0.3">
      <c r="A135" s="73"/>
      <c r="B135" s="61"/>
      <c r="C135" s="87" t="s">
        <v>155</v>
      </c>
      <c r="D135" s="93">
        <v>111</v>
      </c>
      <c r="E135" s="76">
        <v>18</v>
      </c>
      <c r="F135" s="76">
        <v>16.8</v>
      </c>
      <c r="G135" s="77">
        <v>0</v>
      </c>
      <c r="H135" s="76">
        <v>16.399999999999999</v>
      </c>
      <c r="I135" s="77">
        <v>0</v>
      </c>
      <c r="J135" s="77">
        <v>0</v>
      </c>
      <c r="K135" s="77">
        <v>0</v>
      </c>
      <c r="L135" s="94"/>
      <c r="M135" s="94"/>
    </row>
    <row r="136" spans="1:13" ht="16.5" thickTop="1" thickBot="1" x14ac:dyDescent="0.3">
      <c r="A136" s="61"/>
      <c r="B136" s="61"/>
      <c r="C136" s="62" t="s">
        <v>133</v>
      </c>
      <c r="D136" s="84">
        <v>111</v>
      </c>
      <c r="E136" s="67">
        <v>65.400000000000006</v>
      </c>
      <c r="F136" s="67">
        <v>278.89999999999998</v>
      </c>
      <c r="G136" s="68">
        <v>0</v>
      </c>
      <c r="H136" s="67">
        <v>90.33</v>
      </c>
      <c r="I136" s="68">
        <v>0</v>
      </c>
      <c r="J136" s="68">
        <v>0</v>
      </c>
      <c r="K136" s="68">
        <v>0</v>
      </c>
      <c r="L136" s="4"/>
      <c r="M136" s="4"/>
    </row>
    <row r="137" spans="1:13" ht="16.5" thickTop="1" thickBot="1" x14ac:dyDescent="0.3">
      <c r="A137" s="61"/>
      <c r="B137" s="61"/>
      <c r="C137" s="62" t="s">
        <v>236</v>
      </c>
      <c r="D137" s="84">
        <v>111</v>
      </c>
      <c r="E137" s="67">
        <v>43.76</v>
      </c>
      <c r="F137" s="67">
        <v>301.56</v>
      </c>
      <c r="G137" s="68">
        <v>0</v>
      </c>
      <c r="H137" s="67">
        <v>0</v>
      </c>
      <c r="I137" s="68">
        <v>0</v>
      </c>
      <c r="J137" s="68">
        <v>0</v>
      </c>
      <c r="K137" s="68">
        <v>0</v>
      </c>
      <c r="L137" s="4"/>
      <c r="M137" s="4"/>
    </row>
    <row r="138" spans="1:13" ht="16.5" thickTop="1" thickBot="1" x14ac:dyDescent="0.3">
      <c r="A138" s="61"/>
      <c r="B138" s="61"/>
      <c r="C138" s="62" t="s">
        <v>137</v>
      </c>
      <c r="D138" s="84">
        <v>111</v>
      </c>
      <c r="E138" s="67">
        <v>224.46</v>
      </c>
      <c r="F138" s="67">
        <v>686.58</v>
      </c>
      <c r="G138" s="68">
        <v>0</v>
      </c>
      <c r="H138" s="67">
        <v>377.96</v>
      </c>
      <c r="I138" s="68">
        <v>0</v>
      </c>
      <c r="J138" s="68">
        <v>0</v>
      </c>
      <c r="K138" s="68">
        <v>0</v>
      </c>
      <c r="L138" s="4"/>
      <c r="M138" s="4"/>
    </row>
    <row r="139" spans="1:13" ht="16.5" thickTop="1" thickBot="1" x14ac:dyDescent="0.3">
      <c r="A139" s="61"/>
      <c r="B139" s="61"/>
      <c r="C139" s="62" t="s">
        <v>138</v>
      </c>
      <c r="D139" s="84">
        <v>111</v>
      </c>
      <c r="E139" s="67">
        <v>115.85</v>
      </c>
      <c r="F139" s="67">
        <v>300.17</v>
      </c>
      <c r="G139" s="68">
        <v>0</v>
      </c>
      <c r="H139" s="67">
        <v>450</v>
      </c>
      <c r="I139" s="68">
        <v>1000</v>
      </c>
      <c r="J139" s="68">
        <v>0</v>
      </c>
      <c r="K139" s="68">
        <v>0</v>
      </c>
      <c r="L139" s="4"/>
      <c r="M139" s="4"/>
    </row>
    <row r="140" spans="1:13" ht="16.5" thickTop="1" thickBot="1" x14ac:dyDescent="0.3">
      <c r="A140" s="61"/>
      <c r="B140" s="61"/>
      <c r="C140" s="62" t="s">
        <v>138</v>
      </c>
      <c r="D140" s="84" t="s">
        <v>203</v>
      </c>
      <c r="E140" s="67"/>
      <c r="F140" s="67">
        <v>0</v>
      </c>
      <c r="G140" s="68">
        <v>0</v>
      </c>
      <c r="H140" s="67">
        <v>0</v>
      </c>
      <c r="I140" s="68">
        <v>400</v>
      </c>
      <c r="J140" s="68">
        <v>0</v>
      </c>
      <c r="K140" s="68">
        <v>0</v>
      </c>
      <c r="L140" s="4"/>
      <c r="M140" s="4"/>
    </row>
    <row r="141" spans="1:13" ht="16.5" thickTop="1" thickBot="1" x14ac:dyDescent="0.3">
      <c r="A141" s="61"/>
      <c r="B141" s="61"/>
      <c r="C141" s="62" t="s">
        <v>156</v>
      </c>
      <c r="D141" s="84">
        <v>111</v>
      </c>
      <c r="E141" s="67">
        <v>0</v>
      </c>
      <c r="F141" s="67">
        <v>0</v>
      </c>
      <c r="G141" s="68">
        <v>0</v>
      </c>
      <c r="H141" s="67">
        <v>116.41</v>
      </c>
      <c r="I141" s="68">
        <v>0</v>
      </c>
      <c r="J141" s="68">
        <v>0</v>
      </c>
      <c r="K141" s="68">
        <v>0</v>
      </c>
      <c r="L141" s="4"/>
      <c r="M141" s="4"/>
    </row>
    <row r="142" spans="1:13" ht="16.5" thickTop="1" thickBot="1" x14ac:dyDescent="0.3">
      <c r="A142" s="54" t="s">
        <v>205</v>
      </c>
      <c r="B142" s="55"/>
      <c r="C142" s="187" t="s">
        <v>210</v>
      </c>
      <c r="D142" s="188"/>
      <c r="E142" s="12">
        <v>117.79</v>
      </c>
      <c r="F142" s="12">
        <v>410.66</v>
      </c>
      <c r="G142" s="56">
        <v>410</v>
      </c>
      <c r="H142" s="12">
        <v>610</v>
      </c>
      <c r="I142" s="56">
        <v>400</v>
      </c>
      <c r="J142" s="56">
        <v>400</v>
      </c>
      <c r="K142" s="56">
        <v>400</v>
      </c>
      <c r="L142" s="4"/>
      <c r="M142" s="4"/>
    </row>
    <row r="143" spans="1:13" ht="16.5" thickTop="1" thickBot="1" x14ac:dyDescent="0.3">
      <c r="A143" s="57"/>
      <c r="B143" s="57"/>
      <c r="C143" s="112" t="s">
        <v>206</v>
      </c>
      <c r="D143" s="57"/>
      <c r="E143" s="59">
        <v>117.79</v>
      </c>
      <c r="F143" s="59">
        <v>410.66</v>
      </c>
      <c r="G143" s="60">
        <v>410</v>
      </c>
      <c r="H143" s="59">
        <v>610</v>
      </c>
      <c r="I143" s="60">
        <v>200</v>
      </c>
      <c r="J143" s="60">
        <v>200</v>
      </c>
      <c r="K143" s="60">
        <v>200</v>
      </c>
    </row>
    <row r="144" spans="1:13" ht="16.5" thickTop="1" thickBot="1" x14ac:dyDescent="0.3">
      <c r="A144" s="61"/>
      <c r="B144" s="90"/>
      <c r="C144" s="105" t="s">
        <v>207</v>
      </c>
      <c r="D144" s="106">
        <v>41</v>
      </c>
      <c r="E144" s="67">
        <v>117.79</v>
      </c>
      <c r="F144" s="67">
        <v>410.66</v>
      </c>
      <c r="G144" s="68">
        <v>410</v>
      </c>
      <c r="H144" s="67">
        <v>610</v>
      </c>
      <c r="I144" s="68">
        <v>200</v>
      </c>
      <c r="J144" s="64">
        <v>200</v>
      </c>
      <c r="K144" s="64">
        <v>200</v>
      </c>
      <c r="L144" s="4"/>
      <c r="M144" s="4"/>
    </row>
    <row r="145" spans="1:13" ht="16.5" thickTop="1" thickBot="1" x14ac:dyDescent="0.3">
      <c r="A145" s="57"/>
      <c r="B145" s="57"/>
      <c r="C145" s="58" t="s">
        <v>208</v>
      </c>
      <c r="D145" s="57"/>
      <c r="E145" s="59">
        <v>0</v>
      </c>
      <c r="F145" s="59">
        <v>0</v>
      </c>
      <c r="G145" s="60">
        <v>0</v>
      </c>
      <c r="H145" s="59">
        <v>0</v>
      </c>
      <c r="I145" s="60">
        <v>200</v>
      </c>
      <c r="J145" s="60">
        <v>200</v>
      </c>
      <c r="K145" s="60">
        <v>200</v>
      </c>
      <c r="L145" s="4"/>
      <c r="M145" s="4"/>
    </row>
    <row r="146" spans="1:13" ht="16.5" thickTop="1" thickBot="1" x14ac:dyDescent="0.3">
      <c r="A146" s="61"/>
      <c r="B146" s="90"/>
      <c r="C146" s="105" t="s">
        <v>209</v>
      </c>
      <c r="D146" s="106">
        <v>41</v>
      </c>
      <c r="E146" s="67">
        <v>0</v>
      </c>
      <c r="F146" s="67">
        <v>0</v>
      </c>
      <c r="G146" s="68">
        <v>0</v>
      </c>
      <c r="H146" s="67">
        <v>0</v>
      </c>
      <c r="I146" s="68">
        <v>200</v>
      </c>
      <c r="J146" s="64">
        <v>200</v>
      </c>
      <c r="K146" s="64">
        <v>200</v>
      </c>
      <c r="L146" s="4"/>
      <c r="M146" s="4"/>
    </row>
    <row r="147" spans="1:13" ht="16.5" thickTop="1" thickBot="1" x14ac:dyDescent="0.3">
      <c r="A147" s="54" t="s">
        <v>157</v>
      </c>
      <c r="B147" s="55"/>
      <c r="C147" s="187" t="s">
        <v>158</v>
      </c>
      <c r="D147" s="188"/>
      <c r="E147" s="12">
        <v>0</v>
      </c>
      <c r="F147" s="12">
        <v>0</v>
      </c>
      <c r="G147" s="56">
        <v>0</v>
      </c>
      <c r="H147" s="12">
        <v>0</v>
      </c>
      <c r="I147" s="56">
        <v>100</v>
      </c>
      <c r="J147" s="56">
        <v>100</v>
      </c>
      <c r="K147" s="56">
        <v>100</v>
      </c>
    </row>
    <row r="148" spans="1:13" ht="16.5" thickTop="1" thickBot="1" x14ac:dyDescent="0.3">
      <c r="A148" s="57"/>
      <c r="B148" s="57"/>
      <c r="C148" s="58" t="s">
        <v>85</v>
      </c>
      <c r="D148" s="57"/>
      <c r="E148" s="108">
        <v>0</v>
      </c>
      <c r="F148" s="59">
        <v>0</v>
      </c>
      <c r="G148" s="60">
        <v>0</v>
      </c>
      <c r="H148" s="59">
        <v>0</v>
      </c>
      <c r="I148" s="60">
        <v>20</v>
      </c>
      <c r="J148" s="60">
        <v>20</v>
      </c>
      <c r="K148" s="60">
        <v>20</v>
      </c>
    </row>
    <row r="149" spans="1:13" ht="16.5" thickTop="1" thickBot="1" x14ac:dyDescent="0.3">
      <c r="A149" s="66"/>
      <c r="B149" s="61"/>
      <c r="C149" s="65" t="s">
        <v>89</v>
      </c>
      <c r="D149" s="66">
        <v>41</v>
      </c>
      <c r="E149" s="67">
        <v>0</v>
      </c>
      <c r="F149" s="67">
        <v>0</v>
      </c>
      <c r="G149" s="68">
        <v>0</v>
      </c>
      <c r="H149" s="67">
        <v>0</v>
      </c>
      <c r="I149" s="68">
        <v>15</v>
      </c>
      <c r="J149" s="68">
        <v>15</v>
      </c>
      <c r="K149" s="68">
        <v>15</v>
      </c>
    </row>
    <row r="150" spans="1:13" ht="16.5" thickTop="1" thickBot="1" x14ac:dyDescent="0.3">
      <c r="A150" s="66"/>
      <c r="B150" s="61"/>
      <c r="C150" s="65" t="s">
        <v>90</v>
      </c>
      <c r="D150" s="66">
        <v>41</v>
      </c>
      <c r="E150" s="67">
        <v>0</v>
      </c>
      <c r="F150" s="67">
        <v>0</v>
      </c>
      <c r="G150" s="68">
        <v>0</v>
      </c>
      <c r="H150" s="67">
        <v>0</v>
      </c>
      <c r="I150" s="68">
        <v>5</v>
      </c>
      <c r="J150" s="68">
        <v>5</v>
      </c>
      <c r="K150" s="68">
        <v>5</v>
      </c>
    </row>
    <row r="151" spans="1:13" ht="16.5" thickTop="1" thickBot="1" x14ac:dyDescent="0.3">
      <c r="A151" s="66"/>
      <c r="B151" s="61"/>
      <c r="C151" s="65" t="s">
        <v>93</v>
      </c>
      <c r="D151" s="66">
        <v>41</v>
      </c>
      <c r="E151" s="67">
        <v>0</v>
      </c>
      <c r="F151" s="67">
        <v>0</v>
      </c>
      <c r="G151" s="68">
        <v>0</v>
      </c>
      <c r="H151" s="67">
        <v>0</v>
      </c>
      <c r="I151" s="68">
        <v>5</v>
      </c>
      <c r="J151" s="68">
        <v>5</v>
      </c>
      <c r="K151" s="68">
        <v>5</v>
      </c>
    </row>
    <row r="152" spans="1:13" ht="16.5" thickTop="1" thickBot="1" x14ac:dyDescent="0.3">
      <c r="A152" s="57"/>
      <c r="B152" s="57"/>
      <c r="C152" s="58" t="s">
        <v>127</v>
      </c>
      <c r="D152" s="92">
        <v>111</v>
      </c>
      <c r="E152" s="108">
        <v>0</v>
      </c>
      <c r="F152" s="59">
        <v>0</v>
      </c>
      <c r="G152" s="60">
        <v>0</v>
      </c>
      <c r="H152" s="59">
        <v>0</v>
      </c>
      <c r="I152" s="60">
        <v>80</v>
      </c>
      <c r="J152" s="60">
        <v>80</v>
      </c>
      <c r="K152" s="60">
        <v>80</v>
      </c>
    </row>
    <row r="153" spans="1:13" ht="16.5" thickTop="1" thickBot="1" x14ac:dyDescent="0.3">
      <c r="A153" s="66"/>
      <c r="B153" s="61"/>
      <c r="C153" s="65" t="s">
        <v>138</v>
      </c>
      <c r="D153" s="80">
        <v>111</v>
      </c>
      <c r="E153" s="67">
        <v>0</v>
      </c>
      <c r="F153" s="67">
        <v>0</v>
      </c>
      <c r="G153" s="68">
        <v>0</v>
      </c>
      <c r="H153" s="67">
        <v>0</v>
      </c>
      <c r="I153" s="68">
        <v>80</v>
      </c>
      <c r="J153" s="68">
        <v>80</v>
      </c>
      <c r="K153" s="68">
        <v>80</v>
      </c>
    </row>
    <row r="154" spans="1:13" ht="16.5" thickTop="1" thickBot="1" x14ac:dyDescent="0.3">
      <c r="A154" s="54" t="s">
        <v>159</v>
      </c>
      <c r="B154" s="55"/>
      <c r="C154" s="187" t="s">
        <v>211</v>
      </c>
      <c r="D154" s="188"/>
      <c r="E154" s="12">
        <f>E155+E162+E201</f>
        <v>17331.03</v>
      </c>
      <c r="F154" s="12">
        <f>F155+F162+F201</f>
        <v>11707.74</v>
      </c>
      <c r="G154" s="56">
        <f>G155+G162+G201+G211</f>
        <v>58.75</v>
      </c>
      <c r="H154" s="12">
        <f>H155+H162+H201+H211</f>
        <v>3317</v>
      </c>
      <c r="I154" s="56">
        <f>I155+I162+I201+I211</f>
        <v>2610</v>
      </c>
      <c r="J154" s="56">
        <v>2610</v>
      </c>
      <c r="K154" s="56">
        <v>2610</v>
      </c>
    </row>
    <row r="155" spans="1:13" ht="16.5" thickTop="1" thickBot="1" x14ac:dyDescent="0.3">
      <c r="A155" s="57"/>
      <c r="B155" s="57"/>
      <c r="C155" s="58" t="s">
        <v>83</v>
      </c>
      <c r="D155" s="57"/>
      <c r="E155" s="59">
        <v>12838.79</v>
      </c>
      <c r="F155" s="59">
        <f>F157+F158+F160</f>
        <v>9414.76</v>
      </c>
      <c r="G155" s="60">
        <v>0</v>
      </c>
      <c r="H155" s="59">
        <f>H157+H158+H160</f>
        <v>2935</v>
      </c>
      <c r="I155" s="60">
        <v>1300</v>
      </c>
      <c r="J155" s="60">
        <v>1300</v>
      </c>
      <c r="K155" s="60">
        <v>1300</v>
      </c>
    </row>
    <row r="156" spans="1:13" ht="16.5" thickTop="1" thickBot="1" x14ac:dyDescent="0.3">
      <c r="A156" s="61"/>
      <c r="B156" s="61"/>
      <c r="C156" s="65" t="s">
        <v>84</v>
      </c>
      <c r="D156" s="61" t="s">
        <v>237</v>
      </c>
      <c r="E156" s="67">
        <v>186.42</v>
      </c>
      <c r="F156" s="67">
        <v>0</v>
      </c>
      <c r="G156" s="68">
        <v>0</v>
      </c>
      <c r="H156" s="67">
        <v>0</v>
      </c>
      <c r="I156" s="68">
        <v>0</v>
      </c>
      <c r="J156" s="64">
        <v>0</v>
      </c>
      <c r="K156" s="64">
        <v>0</v>
      </c>
    </row>
    <row r="157" spans="1:13" ht="16.5" thickTop="1" thickBot="1" x14ac:dyDescent="0.3">
      <c r="A157" s="61"/>
      <c r="B157" s="61"/>
      <c r="C157" s="65" t="s">
        <v>84</v>
      </c>
      <c r="D157" s="84" t="s">
        <v>71</v>
      </c>
      <c r="E157" s="67">
        <v>6484.99</v>
      </c>
      <c r="F157" s="67">
        <v>4691.0600000000004</v>
      </c>
      <c r="G157" s="68">
        <v>0</v>
      </c>
      <c r="H157" s="67">
        <v>540</v>
      </c>
      <c r="I157" s="68">
        <v>0</v>
      </c>
      <c r="J157" s="64">
        <v>0</v>
      </c>
      <c r="K157" s="64">
        <v>0</v>
      </c>
    </row>
    <row r="158" spans="1:13" ht="16.5" thickTop="1" thickBot="1" x14ac:dyDescent="0.3">
      <c r="A158" s="73"/>
      <c r="B158" s="95"/>
      <c r="C158" s="65" t="s">
        <v>84</v>
      </c>
      <c r="D158" s="84" t="s">
        <v>72</v>
      </c>
      <c r="E158" s="76">
        <v>1223.5999999999999</v>
      </c>
      <c r="F158" s="76">
        <v>899.6</v>
      </c>
      <c r="G158" s="77">
        <v>0</v>
      </c>
      <c r="H158" s="76">
        <v>95</v>
      </c>
      <c r="I158" s="77">
        <v>0</v>
      </c>
      <c r="J158" s="89">
        <v>0</v>
      </c>
      <c r="K158" s="89">
        <v>0</v>
      </c>
    </row>
    <row r="159" spans="1:13" ht="16.5" thickTop="1" thickBot="1" x14ac:dyDescent="0.3">
      <c r="A159" s="73"/>
      <c r="B159" s="95"/>
      <c r="C159" s="65" t="s">
        <v>84</v>
      </c>
      <c r="D159" s="84" t="s">
        <v>73</v>
      </c>
      <c r="E159" s="76">
        <v>630.88</v>
      </c>
      <c r="F159" s="76">
        <v>0</v>
      </c>
      <c r="G159" s="77">
        <v>0</v>
      </c>
      <c r="H159" s="76">
        <v>0</v>
      </c>
      <c r="I159" s="77">
        <v>0</v>
      </c>
      <c r="J159" s="89">
        <v>0</v>
      </c>
      <c r="K159" s="89">
        <v>0</v>
      </c>
    </row>
    <row r="160" spans="1:13" ht="16.5" thickTop="1" thickBot="1" x14ac:dyDescent="0.3">
      <c r="A160" s="73"/>
      <c r="B160" s="95"/>
      <c r="C160" s="65" t="s">
        <v>84</v>
      </c>
      <c r="D160" s="84">
        <v>41</v>
      </c>
      <c r="E160" s="76">
        <v>3918.81</v>
      </c>
      <c r="F160" s="76">
        <v>3824.1</v>
      </c>
      <c r="G160" s="77">
        <v>0</v>
      </c>
      <c r="H160" s="76">
        <v>2300</v>
      </c>
      <c r="I160" s="77">
        <v>1300</v>
      </c>
      <c r="J160" s="89">
        <v>1300</v>
      </c>
      <c r="K160" s="89">
        <v>1300</v>
      </c>
    </row>
    <row r="161" spans="1:13" ht="16.5" thickTop="1" thickBot="1" x14ac:dyDescent="0.3">
      <c r="A161" s="73"/>
      <c r="B161" s="95"/>
      <c r="C161" s="65" t="s">
        <v>84</v>
      </c>
      <c r="D161" s="84">
        <v>52</v>
      </c>
      <c r="E161" s="76">
        <v>394.09</v>
      </c>
      <c r="F161" s="76">
        <v>0</v>
      </c>
      <c r="G161" s="77">
        <v>0</v>
      </c>
      <c r="H161" s="76">
        <v>0</v>
      </c>
      <c r="I161" s="77">
        <v>0</v>
      </c>
      <c r="J161" s="89">
        <v>0</v>
      </c>
      <c r="K161" s="89">
        <v>0</v>
      </c>
    </row>
    <row r="162" spans="1:13" ht="16.5" thickTop="1" thickBot="1" x14ac:dyDescent="0.3">
      <c r="A162" s="57"/>
      <c r="B162" s="57"/>
      <c r="C162" s="58" t="s">
        <v>85</v>
      </c>
      <c r="D162" s="92"/>
      <c r="E162" s="59">
        <f>E163+E164+E165+E166+E167+E168+E169+E170+E171+E172+E173+E174+E175+E176+E177+E178+E179+E180+E181+E182+E183+E184+E185+E186+E187+E188+E189+E190+E191+E192+E193+E194+E195+E196+E197+E198+E199+E200</f>
        <v>4428.3099999999995</v>
      </c>
      <c r="F162" s="59">
        <f>F163+F164+F165+F166+F172+F173++F175+F177+F178+F180+F182+F183+F185+F187+F188+F190+F192+F193+F195+F197+F198+F200</f>
        <v>2292.9799999999991</v>
      </c>
      <c r="G162" s="60">
        <v>0</v>
      </c>
      <c r="H162" s="59">
        <v>0</v>
      </c>
      <c r="I162" s="60">
        <f>I166+I170+I175+I180+I185+I190+I195+I200</f>
        <v>950</v>
      </c>
      <c r="J162" s="60">
        <v>950</v>
      </c>
      <c r="K162" s="60">
        <v>950</v>
      </c>
    </row>
    <row r="163" spans="1:13" ht="16.5" thickTop="1" thickBot="1" x14ac:dyDescent="0.3">
      <c r="A163" s="66"/>
      <c r="B163" s="66"/>
      <c r="C163" s="65" t="s">
        <v>86</v>
      </c>
      <c r="D163" s="80" t="s">
        <v>71</v>
      </c>
      <c r="E163" s="67">
        <v>520.95000000000005</v>
      </c>
      <c r="F163" s="67">
        <v>443.76</v>
      </c>
      <c r="G163" s="68">
        <v>0</v>
      </c>
      <c r="H163" s="67">
        <v>0</v>
      </c>
      <c r="I163" s="68">
        <v>0</v>
      </c>
      <c r="J163" s="64">
        <v>0</v>
      </c>
      <c r="K163" s="64">
        <v>0</v>
      </c>
      <c r="L163" s="4"/>
      <c r="M163" s="4"/>
    </row>
    <row r="164" spans="1:13" ht="16.5" thickTop="1" thickBot="1" x14ac:dyDescent="0.3">
      <c r="A164" s="66"/>
      <c r="B164" s="110"/>
      <c r="C164" s="65" t="s">
        <v>86</v>
      </c>
      <c r="D164" s="80" t="s">
        <v>72</v>
      </c>
      <c r="E164" s="67">
        <v>135.33000000000001</v>
      </c>
      <c r="F164" s="67">
        <v>78.34</v>
      </c>
      <c r="G164" s="68">
        <v>0</v>
      </c>
      <c r="H164" s="67">
        <v>0</v>
      </c>
      <c r="I164" s="68">
        <v>0</v>
      </c>
      <c r="J164" s="64">
        <v>0</v>
      </c>
      <c r="K164" s="64">
        <v>0</v>
      </c>
      <c r="L164" s="4"/>
      <c r="M164" s="4"/>
    </row>
    <row r="165" spans="1:13" ht="16.5" thickTop="1" thickBot="1" x14ac:dyDescent="0.3">
      <c r="A165" s="66"/>
      <c r="B165" s="110"/>
      <c r="C165" s="65" t="s">
        <v>86</v>
      </c>
      <c r="D165" s="80" t="s">
        <v>73</v>
      </c>
      <c r="E165" s="67">
        <v>119.7</v>
      </c>
      <c r="F165" s="67">
        <v>0</v>
      </c>
      <c r="G165" s="68">
        <v>0</v>
      </c>
      <c r="H165" s="67">
        <v>0</v>
      </c>
      <c r="I165" s="68">
        <v>0</v>
      </c>
      <c r="J165" s="64">
        <v>0</v>
      </c>
      <c r="K165" s="64">
        <v>0</v>
      </c>
      <c r="L165" s="4"/>
      <c r="M165" s="4"/>
    </row>
    <row r="166" spans="1:13" ht="16.5" thickTop="1" thickBot="1" x14ac:dyDescent="0.3">
      <c r="A166" s="73"/>
      <c r="B166" s="95"/>
      <c r="C166" s="65" t="s">
        <v>86</v>
      </c>
      <c r="D166" s="84">
        <v>41</v>
      </c>
      <c r="E166" s="76">
        <v>145.91999999999999</v>
      </c>
      <c r="F166" s="76">
        <v>127.26</v>
      </c>
      <c r="G166" s="77">
        <v>0</v>
      </c>
      <c r="H166" s="76">
        <v>0</v>
      </c>
      <c r="I166" s="77">
        <v>100</v>
      </c>
      <c r="J166" s="89">
        <v>100</v>
      </c>
      <c r="K166" s="89">
        <v>100</v>
      </c>
    </row>
    <row r="167" spans="1:13" ht="16.5" thickTop="1" thickBot="1" x14ac:dyDescent="0.3">
      <c r="A167" s="73"/>
      <c r="B167" s="95"/>
      <c r="C167" s="65" t="s">
        <v>87</v>
      </c>
      <c r="D167" s="84" t="s">
        <v>237</v>
      </c>
      <c r="E167" s="76">
        <v>9.91</v>
      </c>
      <c r="F167" s="76">
        <v>0</v>
      </c>
      <c r="G167" s="77">
        <v>0</v>
      </c>
      <c r="H167" s="76">
        <v>0</v>
      </c>
      <c r="I167" s="77">
        <v>0</v>
      </c>
      <c r="J167" s="89">
        <v>0</v>
      </c>
      <c r="K167" s="89">
        <v>0</v>
      </c>
    </row>
    <row r="168" spans="1:13" ht="16.5" thickTop="1" thickBot="1" x14ac:dyDescent="0.3">
      <c r="A168" s="73"/>
      <c r="B168" s="95"/>
      <c r="C168" s="65" t="s">
        <v>87</v>
      </c>
      <c r="D168" s="84" t="s">
        <v>71</v>
      </c>
      <c r="E168" s="76">
        <v>204.39</v>
      </c>
      <c r="F168" s="76">
        <v>0</v>
      </c>
      <c r="G168" s="77">
        <v>0</v>
      </c>
      <c r="H168" s="76">
        <v>0</v>
      </c>
      <c r="I168" s="77">
        <v>0</v>
      </c>
      <c r="J168" s="89">
        <v>0</v>
      </c>
      <c r="K168" s="89">
        <v>0</v>
      </c>
    </row>
    <row r="169" spans="1:13" ht="16.5" thickTop="1" thickBot="1" x14ac:dyDescent="0.3">
      <c r="A169" s="73"/>
      <c r="B169" s="95"/>
      <c r="C169" s="65" t="s">
        <v>87</v>
      </c>
      <c r="D169" s="84" t="s">
        <v>72</v>
      </c>
      <c r="E169" s="76">
        <v>36.049999999999997</v>
      </c>
      <c r="F169" s="76">
        <v>0</v>
      </c>
      <c r="G169" s="77">
        <v>0</v>
      </c>
      <c r="H169" s="76">
        <v>0</v>
      </c>
      <c r="I169" s="77">
        <v>0</v>
      </c>
      <c r="J169" s="89">
        <v>0</v>
      </c>
      <c r="K169" s="89">
        <v>0</v>
      </c>
    </row>
    <row r="170" spans="1:13" ht="16.5" thickTop="1" thickBot="1" x14ac:dyDescent="0.3">
      <c r="A170" s="73"/>
      <c r="B170" s="95"/>
      <c r="C170" s="65" t="s">
        <v>87</v>
      </c>
      <c r="D170" s="84">
        <v>41</v>
      </c>
      <c r="E170" s="76">
        <v>50.22</v>
      </c>
      <c r="F170" s="76">
        <v>0</v>
      </c>
      <c r="G170" s="77">
        <v>0</v>
      </c>
      <c r="H170" s="76">
        <v>0</v>
      </c>
      <c r="I170" s="77">
        <v>50</v>
      </c>
      <c r="J170" s="89">
        <v>50</v>
      </c>
      <c r="K170" s="89">
        <v>50</v>
      </c>
    </row>
    <row r="171" spans="1:13" ht="16.5" thickTop="1" thickBot="1" x14ac:dyDescent="0.3">
      <c r="A171" s="73"/>
      <c r="B171" s="95"/>
      <c r="C171" s="65" t="s">
        <v>88</v>
      </c>
      <c r="D171" s="84" t="s">
        <v>237</v>
      </c>
      <c r="E171" s="76">
        <v>1</v>
      </c>
      <c r="F171" s="76">
        <v>0</v>
      </c>
      <c r="G171" s="77">
        <v>0</v>
      </c>
      <c r="H171" s="76">
        <v>0</v>
      </c>
      <c r="I171" s="77">
        <v>0</v>
      </c>
      <c r="J171" s="89">
        <v>0</v>
      </c>
      <c r="K171" s="89">
        <v>0</v>
      </c>
    </row>
    <row r="172" spans="1:13" ht="16.5" thickTop="1" thickBot="1" x14ac:dyDescent="0.3">
      <c r="A172" s="73"/>
      <c r="B172" s="95"/>
      <c r="C172" s="65" t="s">
        <v>88</v>
      </c>
      <c r="D172" s="84" t="s">
        <v>71</v>
      </c>
      <c r="E172" s="76">
        <v>106.71</v>
      </c>
      <c r="F172" s="76">
        <v>61.74</v>
      </c>
      <c r="G172" s="77">
        <v>0</v>
      </c>
      <c r="H172" s="76">
        <v>0</v>
      </c>
      <c r="I172" s="77">
        <v>0</v>
      </c>
      <c r="J172" s="89">
        <v>0</v>
      </c>
      <c r="K172" s="89">
        <v>0</v>
      </c>
    </row>
    <row r="173" spans="1:13" ht="16.5" thickTop="1" thickBot="1" x14ac:dyDescent="0.3">
      <c r="A173" s="73"/>
      <c r="B173" s="95"/>
      <c r="C173" s="65" t="s">
        <v>88</v>
      </c>
      <c r="D173" s="84" t="s">
        <v>72</v>
      </c>
      <c r="E173" s="76">
        <v>18.77</v>
      </c>
      <c r="F173" s="76">
        <v>11.09</v>
      </c>
      <c r="G173" s="77">
        <v>0</v>
      </c>
      <c r="H173" s="76">
        <v>0</v>
      </c>
      <c r="I173" s="77">
        <v>0</v>
      </c>
      <c r="J173" s="89">
        <v>0</v>
      </c>
      <c r="K173" s="89">
        <v>0</v>
      </c>
    </row>
    <row r="174" spans="1:13" ht="16.5" thickTop="1" thickBot="1" x14ac:dyDescent="0.3">
      <c r="A174" s="73"/>
      <c r="B174" s="95"/>
      <c r="C174" s="65" t="s">
        <v>88</v>
      </c>
      <c r="D174" s="84" t="s">
        <v>73</v>
      </c>
      <c r="E174" s="76">
        <v>19.52</v>
      </c>
      <c r="F174" s="76">
        <v>0</v>
      </c>
      <c r="G174" s="77">
        <v>0</v>
      </c>
      <c r="H174" s="76">
        <v>0</v>
      </c>
      <c r="I174" s="77">
        <v>0</v>
      </c>
      <c r="J174" s="89">
        <v>0</v>
      </c>
      <c r="K174" s="89">
        <v>0</v>
      </c>
    </row>
    <row r="175" spans="1:13" ht="16.5" thickTop="1" thickBot="1" x14ac:dyDescent="0.3">
      <c r="A175" s="73"/>
      <c r="B175" s="95"/>
      <c r="C175" s="65" t="s">
        <v>88</v>
      </c>
      <c r="D175" s="84">
        <v>41</v>
      </c>
      <c r="E175" s="76">
        <v>18.350000000000001</v>
      </c>
      <c r="F175" s="76">
        <v>19.62</v>
      </c>
      <c r="G175" s="77">
        <v>0</v>
      </c>
      <c r="H175" s="76">
        <v>0</v>
      </c>
      <c r="I175" s="77">
        <v>150</v>
      </c>
      <c r="J175" s="89">
        <v>150</v>
      </c>
      <c r="K175" s="89">
        <v>150</v>
      </c>
    </row>
    <row r="176" spans="1:13" ht="16.5" thickTop="1" thickBot="1" x14ac:dyDescent="0.3">
      <c r="A176" s="73"/>
      <c r="B176" s="95"/>
      <c r="C176" s="65" t="s">
        <v>89</v>
      </c>
      <c r="D176" s="84" t="s">
        <v>237</v>
      </c>
      <c r="E176" s="76">
        <v>7</v>
      </c>
      <c r="F176" s="76">
        <v>0</v>
      </c>
      <c r="G176" s="77">
        <v>0</v>
      </c>
      <c r="H176" s="76">
        <v>0</v>
      </c>
      <c r="I176" s="77">
        <v>0</v>
      </c>
      <c r="J176" s="89">
        <v>0</v>
      </c>
      <c r="K176" s="89">
        <v>0</v>
      </c>
    </row>
    <row r="177" spans="1:11" ht="16.5" thickTop="1" thickBot="1" x14ac:dyDescent="0.3">
      <c r="A177" s="73"/>
      <c r="B177" s="95"/>
      <c r="C177" s="65" t="s">
        <v>89</v>
      </c>
      <c r="D177" s="84" t="s">
        <v>71</v>
      </c>
      <c r="E177" s="76">
        <v>1061.6400000000001</v>
      </c>
      <c r="F177" s="76">
        <v>618.66</v>
      </c>
      <c r="G177" s="77">
        <v>0</v>
      </c>
      <c r="H177" s="76">
        <v>0</v>
      </c>
      <c r="I177" s="77">
        <v>0</v>
      </c>
      <c r="J177" s="89">
        <v>0</v>
      </c>
      <c r="K177" s="89">
        <v>0</v>
      </c>
    </row>
    <row r="178" spans="1:11" ht="16.5" thickTop="1" thickBot="1" x14ac:dyDescent="0.3">
      <c r="A178" s="73"/>
      <c r="B178" s="95"/>
      <c r="C178" s="65" t="s">
        <v>89</v>
      </c>
      <c r="D178" s="84" t="s">
        <v>72</v>
      </c>
      <c r="E178" s="76">
        <v>196.57</v>
      </c>
      <c r="F178" s="76">
        <v>108.5</v>
      </c>
      <c r="G178" s="77">
        <v>0</v>
      </c>
      <c r="H178" s="76">
        <v>0</v>
      </c>
      <c r="I178" s="77">
        <v>0</v>
      </c>
      <c r="J178" s="89">
        <v>0</v>
      </c>
      <c r="K178" s="89">
        <v>0</v>
      </c>
    </row>
    <row r="179" spans="1:11" ht="16.5" thickTop="1" thickBot="1" x14ac:dyDescent="0.3">
      <c r="A179" s="73"/>
      <c r="B179" s="95"/>
      <c r="C179" s="65" t="s">
        <v>89</v>
      </c>
      <c r="D179" s="84" t="s">
        <v>73</v>
      </c>
      <c r="E179" s="76">
        <v>195.41</v>
      </c>
      <c r="F179" s="76">
        <v>0</v>
      </c>
      <c r="G179" s="77">
        <v>0</v>
      </c>
      <c r="H179" s="76">
        <v>0</v>
      </c>
      <c r="I179" s="77">
        <v>0</v>
      </c>
      <c r="J179" s="89">
        <v>0</v>
      </c>
      <c r="K179" s="89">
        <v>0</v>
      </c>
    </row>
    <row r="180" spans="1:11" ht="16.5" thickTop="1" thickBot="1" x14ac:dyDescent="0.3">
      <c r="A180" s="73"/>
      <c r="B180" s="95"/>
      <c r="C180" s="65" t="s">
        <v>89</v>
      </c>
      <c r="D180" s="84">
        <v>41</v>
      </c>
      <c r="E180" s="76">
        <v>333.47</v>
      </c>
      <c r="F180" s="76">
        <v>172.32</v>
      </c>
      <c r="G180" s="77">
        <v>0</v>
      </c>
      <c r="H180" s="76">
        <v>0</v>
      </c>
      <c r="I180" s="77">
        <v>200</v>
      </c>
      <c r="J180" s="89">
        <v>200</v>
      </c>
      <c r="K180" s="89">
        <v>200</v>
      </c>
    </row>
    <row r="181" spans="1:11" ht="16.5" thickTop="1" thickBot="1" x14ac:dyDescent="0.3">
      <c r="A181" s="73"/>
      <c r="B181" s="95"/>
      <c r="C181" s="65" t="s">
        <v>90</v>
      </c>
      <c r="D181" s="84" t="s">
        <v>237</v>
      </c>
      <c r="E181" s="76">
        <v>1</v>
      </c>
      <c r="F181" s="76">
        <v>0</v>
      </c>
      <c r="G181" s="77">
        <v>0</v>
      </c>
      <c r="H181" s="76">
        <v>0</v>
      </c>
      <c r="I181" s="77">
        <v>0</v>
      </c>
      <c r="J181" s="89">
        <v>0</v>
      </c>
      <c r="K181" s="89">
        <v>0</v>
      </c>
    </row>
    <row r="182" spans="1:11" ht="16.5" thickTop="1" thickBot="1" x14ac:dyDescent="0.3">
      <c r="A182" s="73"/>
      <c r="B182" s="95"/>
      <c r="C182" s="65" t="s">
        <v>90</v>
      </c>
      <c r="D182" s="84" t="s">
        <v>71</v>
      </c>
      <c r="E182" s="76">
        <v>188.78</v>
      </c>
      <c r="F182" s="76">
        <v>134.22999999999999</v>
      </c>
      <c r="G182" s="77">
        <v>0</v>
      </c>
      <c r="H182" s="76">
        <v>0</v>
      </c>
      <c r="I182" s="77">
        <v>0</v>
      </c>
      <c r="J182" s="89">
        <v>0</v>
      </c>
      <c r="K182" s="89">
        <v>0</v>
      </c>
    </row>
    <row r="183" spans="1:11" ht="16.5" thickTop="1" thickBot="1" x14ac:dyDescent="0.3">
      <c r="A183" s="73"/>
      <c r="B183" s="95"/>
      <c r="C183" s="65" t="s">
        <v>90</v>
      </c>
      <c r="D183" s="84" t="s">
        <v>72</v>
      </c>
      <c r="E183" s="76">
        <v>38.28</v>
      </c>
      <c r="F183" s="76">
        <v>21.37</v>
      </c>
      <c r="G183" s="77">
        <v>0</v>
      </c>
      <c r="H183" s="76">
        <v>0</v>
      </c>
      <c r="I183" s="77">
        <v>0</v>
      </c>
      <c r="J183" s="89">
        <v>0</v>
      </c>
      <c r="K183" s="89">
        <v>0</v>
      </c>
    </row>
    <row r="184" spans="1:11" ht="16.5" thickTop="1" thickBot="1" x14ac:dyDescent="0.3">
      <c r="A184" s="73"/>
      <c r="B184" s="95"/>
      <c r="C184" s="65" t="s">
        <v>90</v>
      </c>
      <c r="D184" s="84" t="s">
        <v>73</v>
      </c>
      <c r="E184" s="76">
        <v>52.27</v>
      </c>
      <c r="F184" s="76">
        <v>0</v>
      </c>
      <c r="G184" s="77">
        <v>0</v>
      </c>
      <c r="H184" s="76">
        <v>0</v>
      </c>
      <c r="I184" s="77">
        <v>0</v>
      </c>
      <c r="J184" s="89">
        <v>0</v>
      </c>
      <c r="K184" s="89">
        <v>0</v>
      </c>
    </row>
    <row r="185" spans="1:11" ht="16.5" thickTop="1" thickBot="1" x14ac:dyDescent="0.3">
      <c r="A185" s="73"/>
      <c r="B185" s="95"/>
      <c r="C185" s="65" t="s">
        <v>90</v>
      </c>
      <c r="D185" s="84">
        <v>41</v>
      </c>
      <c r="E185" s="76">
        <v>34.39</v>
      </c>
      <c r="F185" s="76">
        <v>39.17</v>
      </c>
      <c r="G185" s="77">
        <v>0</v>
      </c>
      <c r="H185" s="76">
        <v>0</v>
      </c>
      <c r="I185" s="77">
        <v>150</v>
      </c>
      <c r="J185" s="89">
        <v>150</v>
      </c>
      <c r="K185" s="89">
        <v>150</v>
      </c>
    </row>
    <row r="186" spans="1:11" ht="16.5" thickTop="1" thickBot="1" x14ac:dyDescent="0.3">
      <c r="A186" s="73"/>
      <c r="B186" s="95"/>
      <c r="C186" s="65" t="s">
        <v>91</v>
      </c>
      <c r="D186" s="84" t="s">
        <v>237</v>
      </c>
      <c r="E186" s="76">
        <v>1.5</v>
      </c>
      <c r="F186" s="76">
        <v>0</v>
      </c>
      <c r="G186" s="77">
        <v>0</v>
      </c>
      <c r="H186" s="76">
        <v>0</v>
      </c>
      <c r="I186" s="77">
        <v>0</v>
      </c>
      <c r="J186" s="89">
        <v>0</v>
      </c>
      <c r="K186" s="89">
        <v>0</v>
      </c>
    </row>
    <row r="187" spans="1:11" ht="16.5" thickTop="1" thickBot="1" x14ac:dyDescent="0.3">
      <c r="A187" s="73"/>
      <c r="B187" s="95"/>
      <c r="C187" s="65" t="s">
        <v>91</v>
      </c>
      <c r="D187" s="84" t="s">
        <v>71</v>
      </c>
      <c r="E187" s="76">
        <v>134.22999999999999</v>
      </c>
      <c r="F187" s="76">
        <v>29.85</v>
      </c>
      <c r="G187" s="77">
        <v>0</v>
      </c>
      <c r="H187" s="76">
        <v>0</v>
      </c>
      <c r="I187" s="77">
        <v>0</v>
      </c>
      <c r="J187" s="89">
        <v>0</v>
      </c>
      <c r="K187" s="89">
        <v>0</v>
      </c>
    </row>
    <row r="188" spans="1:11" ht="16.5" thickTop="1" thickBot="1" x14ac:dyDescent="0.3">
      <c r="A188" s="73"/>
      <c r="B188" s="95"/>
      <c r="C188" s="65" t="s">
        <v>91</v>
      </c>
      <c r="D188" s="84" t="s">
        <v>72</v>
      </c>
      <c r="E188" s="76">
        <v>20.27</v>
      </c>
      <c r="F188" s="76">
        <v>12.05</v>
      </c>
      <c r="G188" s="77">
        <v>0</v>
      </c>
      <c r="H188" s="76">
        <v>0</v>
      </c>
      <c r="I188" s="77">
        <v>0</v>
      </c>
      <c r="J188" s="89">
        <v>0</v>
      </c>
      <c r="K188" s="89">
        <v>0</v>
      </c>
    </row>
    <row r="189" spans="1:11" ht="16.5" thickTop="1" thickBot="1" x14ac:dyDescent="0.3">
      <c r="A189" s="73"/>
      <c r="B189" s="95"/>
      <c r="C189" s="65" t="s">
        <v>91</v>
      </c>
      <c r="D189" s="84" t="s">
        <v>73</v>
      </c>
      <c r="E189" s="76">
        <v>11.12</v>
      </c>
      <c r="F189" s="76">
        <v>0</v>
      </c>
      <c r="G189" s="77">
        <v>0</v>
      </c>
      <c r="H189" s="76">
        <v>0</v>
      </c>
      <c r="I189" s="77">
        <v>0</v>
      </c>
      <c r="J189" s="89">
        <v>0</v>
      </c>
      <c r="K189" s="89">
        <v>0</v>
      </c>
    </row>
    <row r="190" spans="1:11" ht="16.5" thickTop="1" thickBot="1" x14ac:dyDescent="0.3">
      <c r="A190" s="73"/>
      <c r="B190" s="95"/>
      <c r="C190" s="65" t="s">
        <v>91</v>
      </c>
      <c r="D190" s="84">
        <v>41</v>
      </c>
      <c r="E190" s="76">
        <v>133.93</v>
      </c>
      <c r="F190" s="76">
        <v>10.55</v>
      </c>
      <c r="G190" s="77">
        <v>0</v>
      </c>
      <c r="H190" s="76">
        <v>0</v>
      </c>
      <c r="I190" s="77">
        <v>150</v>
      </c>
      <c r="J190" s="89">
        <v>150</v>
      </c>
      <c r="K190" s="89">
        <v>150</v>
      </c>
    </row>
    <row r="191" spans="1:11" ht="16.5" thickTop="1" thickBot="1" x14ac:dyDescent="0.3">
      <c r="A191" s="73"/>
      <c r="B191" s="95"/>
      <c r="C191" s="65" t="s">
        <v>92</v>
      </c>
      <c r="D191" s="84" t="s">
        <v>237</v>
      </c>
      <c r="E191" s="76">
        <v>2</v>
      </c>
      <c r="F191" s="76">
        <v>0</v>
      </c>
      <c r="G191" s="77">
        <v>0</v>
      </c>
      <c r="H191" s="76">
        <v>0</v>
      </c>
      <c r="I191" s="77">
        <v>0</v>
      </c>
      <c r="J191" s="89">
        <v>0</v>
      </c>
      <c r="K191" s="89">
        <v>0</v>
      </c>
    </row>
    <row r="192" spans="1:11" ht="16.5" thickTop="1" thickBot="1" x14ac:dyDescent="0.3">
      <c r="A192" s="73"/>
      <c r="B192" s="95"/>
      <c r="C192" s="65" t="s">
        <v>92</v>
      </c>
      <c r="D192" s="84" t="s">
        <v>71</v>
      </c>
      <c r="E192" s="76">
        <v>79.209999999999994</v>
      </c>
      <c r="F192" s="76">
        <v>44.37</v>
      </c>
      <c r="G192" s="77">
        <v>0</v>
      </c>
      <c r="H192" s="76">
        <v>0</v>
      </c>
      <c r="I192" s="77">
        <v>0</v>
      </c>
      <c r="J192" s="89">
        <v>0</v>
      </c>
      <c r="K192" s="89">
        <v>0</v>
      </c>
    </row>
    <row r="193" spans="1:13" ht="16.5" thickTop="1" thickBot="1" x14ac:dyDescent="0.3">
      <c r="A193" s="73"/>
      <c r="B193" s="95"/>
      <c r="C193" s="65" t="s">
        <v>92</v>
      </c>
      <c r="D193" s="84" t="s">
        <v>72</v>
      </c>
      <c r="E193" s="76">
        <v>14.42</v>
      </c>
      <c r="F193" s="76">
        <v>7.84</v>
      </c>
      <c r="G193" s="77">
        <v>0</v>
      </c>
      <c r="H193" s="76">
        <v>0</v>
      </c>
      <c r="I193" s="77">
        <v>0</v>
      </c>
      <c r="J193" s="89">
        <v>0</v>
      </c>
      <c r="K193" s="89">
        <v>0</v>
      </c>
    </row>
    <row r="194" spans="1:13" ht="16.5" thickTop="1" thickBot="1" x14ac:dyDescent="0.3">
      <c r="A194" s="73"/>
      <c r="B194" s="95"/>
      <c r="C194" s="65" t="s">
        <v>92</v>
      </c>
      <c r="D194" s="84" t="s">
        <v>73</v>
      </c>
      <c r="E194" s="76">
        <v>13.99</v>
      </c>
      <c r="F194" s="76">
        <v>0</v>
      </c>
      <c r="G194" s="77">
        <v>0</v>
      </c>
      <c r="H194" s="76">
        <v>0</v>
      </c>
      <c r="I194" s="77">
        <v>0</v>
      </c>
      <c r="J194" s="89">
        <v>0</v>
      </c>
      <c r="K194" s="89">
        <v>0</v>
      </c>
    </row>
    <row r="195" spans="1:13" ht="16.5" thickTop="1" thickBot="1" x14ac:dyDescent="0.3">
      <c r="A195" s="73"/>
      <c r="B195" s="95"/>
      <c r="C195" s="65" t="s">
        <v>92</v>
      </c>
      <c r="D195" s="84">
        <v>41</v>
      </c>
      <c r="E195" s="76">
        <v>11.09</v>
      </c>
      <c r="F195" s="76">
        <v>30.36</v>
      </c>
      <c r="G195" s="77">
        <v>0</v>
      </c>
      <c r="H195" s="76">
        <v>0</v>
      </c>
      <c r="I195" s="77">
        <v>100</v>
      </c>
      <c r="J195" s="89">
        <v>100</v>
      </c>
      <c r="K195" s="89">
        <v>100</v>
      </c>
    </row>
    <row r="196" spans="1:13" ht="16.5" thickTop="1" thickBot="1" x14ac:dyDescent="0.3">
      <c r="A196" s="73"/>
      <c r="B196" s="95"/>
      <c r="C196" s="65" t="s">
        <v>93</v>
      </c>
      <c r="D196" s="84" t="s">
        <v>237</v>
      </c>
      <c r="E196" s="76">
        <v>2.5</v>
      </c>
      <c r="F196" s="76">
        <v>0</v>
      </c>
      <c r="G196" s="77">
        <v>0</v>
      </c>
      <c r="H196" s="76">
        <v>0</v>
      </c>
      <c r="I196" s="77">
        <v>0</v>
      </c>
      <c r="J196" s="89">
        <v>0</v>
      </c>
      <c r="K196" s="89">
        <v>0</v>
      </c>
    </row>
    <row r="197" spans="1:13" ht="16.5" thickTop="1" thickBot="1" x14ac:dyDescent="0.3">
      <c r="A197" s="73"/>
      <c r="B197" s="95"/>
      <c r="C197" s="65" t="s">
        <v>93</v>
      </c>
      <c r="D197" s="84" t="s">
        <v>71</v>
      </c>
      <c r="E197" s="76">
        <v>334.45</v>
      </c>
      <c r="F197" s="76">
        <v>222.47</v>
      </c>
      <c r="G197" s="77">
        <v>0</v>
      </c>
      <c r="H197" s="76">
        <v>0</v>
      </c>
      <c r="I197" s="77">
        <v>0</v>
      </c>
      <c r="J197" s="89">
        <v>0</v>
      </c>
      <c r="K197" s="89">
        <v>0</v>
      </c>
    </row>
    <row r="198" spans="1:13" ht="16.5" thickTop="1" thickBot="1" x14ac:dyDescent="0.3">
      <c r="A198" s="73"/>
      <c r="B198" s="95"/>
      <c r="C198" s="65" t="s">
        <v>93</v>
      </c>
      <c r="D198" s="84" t="s">
        <v>72</v>
      </c>
      <c r="E198" s="76">
        <v>56.29</v>
      </c>
      <c r="F198" s="76">
        <v>35.21</v>
      </c>
      <c r="G198" s="77">
        <v>0</v>
      </c>
      <c r="H198" s="76">
        <v>0</v>
      </c>
      <c r="I198" s="77">
        <v>0</v>
      </c>
      <c r="J198" s="89">
        <v>0</v>
      </c>
      <c r="K198" s="89">
        <v>0</v>
      </c>
    </row>
    <row r="199" spans="1:13" ht="16.5" thickTop="1" thickBot="1" x14ac:dyDescent="0.3">
      <c r="A199" s="73"/>
      <c r="B199" s="95"/>
      <c r="C199" s="65" t="s">
        <v>93</v>
      </c>
      <c r="D199" s="84" t="s">
        <v>73</v>
      </c>
      <c r="E199" s="76">
        <v>66.239999999999995</v>
      </c>
      <c r="F199" s="76">
        <v>0</v>
      </c>
      <c r="G199" s="77">
        <v>0</v>
      </c>
      <c r="H199" s="76">
        <v>0</v>
      </c>
      <c r="I199" s="77">
        <v>0</v>
      </c>
      <c r="J199" s="89">
        <v>0</v>
      </c>
      <c r="K199" s="89">
        <v>0</v>
      </c>
    </row>
    <row r="200" spans="1:13" ht="16.5" thickTop="1" thickBot="1" x14ac:dyDescent="0.3">
      <c r="A200" s="73"/>
      <c r="B200" s="95"/>
      <c r="C200" s="65" t="s">
        <v>93</v>
      </c>
      <c r="D200" s="84">
        <v>41</v>
      </c>
      <c r="E200" s="76">
        <v>51.44</v>
      </c>
      <c r="F200" s="76">
        <v>64.22</v>
      </c>
      <c r="G200" s="77">
        <v>0</v>
      </c>
      <c r="H200" s="76">
        <v>0</v>
      </c>
      <c r="I200" s="77">
        <v>50</v>
      </c>
      <c r="J200" s="89">
        <v>50</v>
      </c>
      <c r="K200" s="89">
        <v>50</v>
      </c>
    </row>
    <row r="201" spans="1:13" ht="16.5" thickTop="1" thickBot="1" x14ac:dyDescent="0.3">
      <c r="A201" s="57"/>
      <c r="B201" s="57"/>
      <c r="C201" s="58" t="s">
        <v>108</v>
      </c>
      <c r="D201" s="57">
        <v>41</v>
      </c>
      <c r="E201" s="59">
        <f>E202+E203+E204</f>
        <v>63.93</v>
      </c>
      <c r="F201" s="59">
        <v>0</v>
      </c>
      <c r="G201" s="60">
        <v>46.75</v>
      </c>
      <c r="H201" s="59">
        <f>H204+H205+H208+H209</f>
        <v>370</v>
      </c>
      <c r="I201" s="60">
        <f>I204+I206+I207+I209+I210</f>
        <v>350</v>
      </c>
      <c r="J201" s="60">
        <v>350</v>
      </c>
      <c r="K201" s="60">
        <v>350</v>
      </c>
    </row>
    <row r="202" spans="1:13" s="109" customFormat="1" ht="16.5" thickTop="1" thickBot="1" x14ac:dyDescent="0.3">
      <c r="A202" s="75"/>
      <c r="B202" s="75"/>
      <c r="C202" s="74" t="s">
        <v>113</v>
      </c>
      <c r="D202" s="93" t="s">
        <v>71</v>
      </c>
      <c r="E202" s="76">
        <v>53.14</v>
      </c>
      <c r="F202" s="76">
        <v>0</v>
      </c>
      <c r="G202" s="77">
        <v>0</v>
      </c>
      <c r="H202" s="76">
        <v>0</v>
      </c>
      <c r="I202" s="77">
        <v>0</v>
      </c>
      <c r="J202" s="77">
        <v>0</v>
      </c>
      <c r="K202" s="77">
        <v>0</v>
      </c>
    </row>
    <row r="203" spans="1:13" s="109" customFormat="1" ht="16.5" thickTop="1" thickBot="1" x14ac:dyDescent="0.3">
      <c r="A203" s="75"/>
      <c r="B203" s="75"/>
      <c r="C203" s="74" t="s">
        <v>113</v>
      </c>
      <c r="D203" s="93" t="s">
        <v>72</v>
      </c>
      <c r="E203" s="76">
        <v>9.3800000000000008</v>
      </c>
      <c r="F203" s="76">
        <v>0</v>
      </c>
      <c r="G203" s="77">
        <v>0</v>
      </c>
      <c r="H203" s="76">
        <v>0</v>
      </c>
      <c r="I203" s="77">
        <v>0</v>
      </c>
      <c r="J203" s="77">
        <v>0</v>
      </c>
      <c r="K203" s="77">
        <v>0</v>
      </c>
    </row>
    <row r="204" spans="1:13" s="109" customFormat="1" ht="16.5" thickTop="1" thickBot="1" x14ac:dyDescent="0.3">
      <c r="A204" s="75"/>
      <c r="B204" s="75"/>
      <c r="C204" s="74" t="s">
        <v>113</v>
      </c>
      <c r="D204" s="73">
        <v>41</v>
      </c>
      <c r="E204" s="76">
        <v>1.41</v>
      </c>
      <c r="F204" s="76">
        <v>0</v>
      </c>
      <c r="G204" s="77">
        <v>0</v>
      </c>
      <c r="H204" s="76">
        <v>50</v>
      </c>
      <c r="I204" s="77">
        <v>100</v>
      </c>
      <c r="J204" s="77">
        <v>100</v>
      </c>
      <c r="K204" s="77">
        <v>100</v>
      </c>
    </row>
    <row r="205" spans="1:13" s="109" customFormat="1" ht="16.5" thickTop="1" thickBot="1" x14ac:dyDescent="0.3">
      <c r="A205" s="75"/>
      <c r="B205" s="75"/>
      <c r="C205" s="74" t="s">
        <v>113</v>
      </c>
      <c r="D205" s="93">
        <v>111</v>
      </c>
      <c r="E205" s="76">
        <v>0</v>
      </c>
      <c r="F205" s="76">
        <v>0</v>
      </c>
      <c r="G205" s="77">
        <v>0</v>
      </c>
      <c r="H205" s="76">
        <v>160</v>
      </c>
      <c r="I205" s="77">
        <v>0</v>
      </c>
      <c r="J205" s="77">
        <v>0</v>
      </c>
      <c r="K205" s="77">
        <v>0</v>
      </c>
    </row>
    <row r="206" spans="1:13" ht="16.5" thickTop="1" thickBot="1" x14ac:dyDescent="0.3">
      <c r="A206" s="73"/>
      <c r="B206" s="73"/>
      <c r="C206" s="74" t="s">
        <v>112</v>
      </c>
      <c r="D206" s="73">
        <v>41</v>
      </c>
      <c r="E206" s="76">
        <v>0</v>
      </c>
      <c r="F206" s="76">
        <v>0</v>
      </c>
      <c r="G206" s="77">
        <v>0</v>
      </c>
      <c r="H206" s="76">
        <v>0</v>
      </c>
      <c r="I206" s="77">
        <v>50</v>
      </c>
      <c r="J206" s="77">
        <v>50</v>
      </c>
      <c r="K206" s="77">
        <v>50</v>
      </c>
      <c r="L206" s="78"/>
      <c r="M206" s="78"/>
    </row>
    <row r="207" spans="1:13" ht="16.5" thickTop="1" thickBot="1" x14ac:dyDescent="0.3">
      <c r="A207" s="73"/>
      <c r="B207" s="73"/>
      <c r="C207" s="74" t="s">
        <v>241</v>
      </c>
      <c r="D207" s="73">
        <v>41</v>
      </c>
      <c r="E207" s="76">
        <v>0</v>
      </c>
      <c r="F207" s="76">
        <v>0</v>
      </c>
      <c r="G207" s="77">
        <v>0</v>
      </c>
      <c r="H207" s="76">
        <v>0</v>
      </c>
      <c r="I207" s="77">
        <v>100</v>
      </c>
      <c r="J207" s="77">
        <v>100</v>
      </c>
      <c r="K207" s="77">
        <v>100</v>
      </c>
      <c r="L207" s="78"/>
      <c r="M207" s="78"/>
    </row>
    <row r="208" spans="1:13" ht="16.5" thickTop="1" thickBot="1" x14ac:dyDescent="0.3">
      <c r="A208" s="40"/>
      <c r="B208" s="39"/>
      <c r="C208" s="24" t="s">
        <v>160</v>
      </c>
      <c r="D208" s="40">
        <v>111</v>
      </c>
      <c r="E208" s="21">
        <v>0</v>
      </c>
      <c r="F208" s="21">
        <v>0</v>
      </c>
      <c r="G208" s="71">
        <v>45.54</v>
      </c>
      <c r="H208" s="21">
        <v>100</v>
      </c>
      <c r="I208" s="71">
        <v>50</v>
      </c>
      <c r="J208" s="71">
        <v>50</v>
      </c>
      <c r="K208" s="71">
        <v>50</v>
      </c>
    </row>
    <row r="209" spans="1:13" ht="16.5" thickTop="1" thickBot="1" x14ac:dyDescent="0.3">
      <c r="A209" s="40"/>
      <c r="B209" s="39"/>
      <c r="C209" s="24" t="s">
        <v>160</v>
      </c>
      <c r="D209" s="97">
        <v>41</v>
      </c>
      <c r="E209" s="21">
        <v>0</v>
      </c>
      <c r="F209" s="21">
        <v>0</v>
      </c>
      <c r="G209" s="71">
        <v>1.21</v>
      </c>
      <c r="H209" s="21">
        <v>60</v>
      </c>
      <c r="I209" s="71">
        <v>50</v>
      </c>
      <c r="J209" s="71">
        <v>50</v>
      </c>
      <c r="K209" s="71">
        <v>50</v>
      </c>
    </row>
    <row r="210" spans="1:13" ht="16.5" thickTop="1" thickBot="1" x14ac:dyDescent="0.3">
      <c r="A210" s="40"/>
      <c r="B210" s="39"/>
      <c r="C210" s="24" t="s">
        <v>118</v>
      </c>
      <c r="D210" s="97">
        <v>41</v>
      </c>
      <c r="E210" s="21">
        <v>0</v>
      </c>
      <c r="F210" s="21">
        <v>0</v>
      </c>
      <c r="G210" s="71">
        <v>0</v>
      </c>
      <c r="H210" s="21">
        <v>0</v>
      </c>
      <c r="I210" s="71">
        <v>50</v>
      </c>
      <c r="J210" s="71">
        <v>50</v>
      </c>
      <c r="K210" s="71">
        <v>50</v>
      </c>
    </row>
    <row r="211" spans="1:13" ht="16.5" thickTop="1" thickBot="1" x14ac:dyDescent="0.3">
      <c r="A211" s="57"/>
      <c r="B211" s="57"/>
      <c r="C211" s="58" t="s">
        <v>127</v>
      </c>
      <c r="D211" s="57">
        <v>41</v>
      </c>
      <c r="E211" s="59">
        <v>0</v>
      </c>
      <c r="F211" s="59">
        <v>0</v>
      </c>
      <c r="G211" s="60">
        <v>12</v>
      </c>
      <c r="H211" s="59">
        <v>12</v>
      </c>
      <c r="I211" s="60">
        <v>10</v>
      </c>
      <c r="J211" s="60">
        <v>10</v>
      </c>
      <c r="K211" s="60">
        <v>10</v>
      </c>
    </row>
    <row r="212" spans="1:13" ht="16.5" thickTop="1" thickBot="1" x14ac:dyDescent="0.3">
      <c r="A212" s="41"/>
      <c r="B212" s="39"/>
      <c r="C212" s="24" t="s">
        <v>134</v>
      </c>
      <c r="D212" s="97">
        <v>41</v>
      </c>
      <c r="E212" s="21">
        <v>0</v>
      </c>
      <c r="F212" s="21">
        <v>0</v>
      </c>
      <c r="G212" s="71">
        <v>12</v>
      </c>
      <c r="H212" s="21">
        <v>12</v>
      </c>
      <c r="I212" s="71">
        <v>10</v>
      </c>
      <c r="J212" s="71">
        <v>10</v>
      </c>
      <c r="K212" s="71">
        <v>10</v>
      </c>
    </row>
    <row r="213" spans="1:13" ht="16.5" thickTop="1" thickBot="1" x14ac:dyDescent="0.3">
      <c r="A213" s="54" t="s">
        <v>162</v>
      </c>
      <c r="B213" s="55"/>
      <c r="C213" s="187" t="s">
        <v>163</v>
      </c>
      <c r="D213" s="188"/>
      <c r="E213" s="12">
        <v>0</v>
      </c>
      <c r="F213" s="12">
        <f>F221+F224</f>
        <v>883.61</v>
      </c>
      <c r="G213" s="56">
        <v>450</v>
      </c>
      <c r="H213" s="12">
        <v>150</v>
      </c>
      <c r="I213" s="56">
        <f>I214+I216+I221+I223</f>
        <v>1515</v>
      </c>
      <c r="J213" s="56">
        <v>2305</v>
      </c>
      <c r="K213" s="56">
        <v>2305</v>
      </c>
      <c r="L213" s="4"/>
      <c r="M213" s="4"/>
    </row>
    <row r="214" spans="1:13" ht="16.5" thickTop="1" thickBot="1" x14ac:dyDescent="0.3">
      <c r="A214" s="57"/>
      <c r="B214" s="57"/>
      <c r="C214" s="58" t="s">
        <v>108</v>
      </c>
      <c r="D214" s="57">
        <v>41</v>
      </c>
      <c r="E214" s="108">
        <v>0</v>
      </c>
      <c r="F214" s="59">
        <v>0</v>
      </c>
      <c r="G214" s="60">
        <v>50</v>
      </c>
      <c r="H214" s="59">
        <v>50</v>
      </c>
      <c r="I214" s="60">
        <v>100</v>
      </c>
      <c r="J214" s="60">
        <v>100</v>
      </c>
      <c r="K214" s="60">
        <v>100</v>
      </c>
    </row>
    <row r="215" spans="1:13" ht="16.5" thickTop="1" thickBot="1" x14ac:dyDescent="0.3">
      <c r="A215" s="40"/>
      <c r="B215" s="39"/>
      <c r="C215" s="24" t="s">
        <v>113</v>
      </c>
      <c r="D215" s="39">
        <v>41</v>
      </c>
      <c r="E215" s="21">
        <v>0</v>
      </c>
      <c r="F215" s="23">
        <v>0</v>
      </c>
      <c r="G215" s="71">
        <v>50</v>
      </c>
      <c r="H215" s="21">
        <v>50</v>
      </c>
      <c r="I215" s="71">
        <v>100</v>
      </c>
      <c r="J215" s="71">
        <v>100</v>
      </c>
      <c r="K215" s="71">
        <v>100</v>
      </c>
      <c r="L215" s="4"/>
      <c r="M215" s="4"/>
    </row>
    <row r="216" spans="1:13" ht="16.5" thickTop="1" thickBot="1" x14ac:dyDescent="0.3">
      <c r="A216" s="57"/>
      <c r="B216" s="57"/>
      <c r="C216" s="58" t="s">
        <v>119</v>
      </c>
      <c r="D216" s="57">
        <v>41</v>
      </c>
      <c r="E216" s="108">
        <v>0</v>
      </c>
      <c r="F216" s="59">
        <v>0</v>
      </c>
      <c r="G216" s="60">
        <v>0</v>
      </c>
      <c r="H216" s="59">
        <v>0</v>
      </c>
      <c r="I216" s="60">
        <f>I217+I218+I219+I220</f>
        <v>1215</v>
      </c>
      <c r="J216" s="60">
        <v>2005</v>
      </c>
      <c r="K216" s="60">
        <v>2005</v>
      </c>
      <c r="L216" s="4"/>
      <c r="M216" s="4"/>
    </row>
    <row r="217" spans="1:13" ht="16.5" thickTop="1" thickBot="1" x14ac:dyDescent="0.3">
      <c r="A217" s="40"/>
      <c r="B217" s="39"/>
      <c r="C217" s="24" t="s">
        <v>164</v>
      </c>
      <c r="D217" s="97">
        <v>41</v>
      </c>
      <c r="E217" s="21">
        <v>0</v>
      </c>
      <c r="F217" s="21">
        <v>0</v>
      </c>
      <c r="G217" s="71">
        <v>0</v>
      </c>
      <c r="H217" s="21">
        <v>0</v>
      </c>
      <c r="I217" s="71">
        <v>1065</v>
      </c>
      <c r="J217" s="71">
        <v>1765</v>
      </c>
      <c r="K217" s="71">
        <v>1765</v>
      </c>
    </row>
    <row r="218" spans="1:13" ht="16.5" thickTop="1" thickBot="1" x14ac:dyDescent="0.3">
      <c r="A218" s="40"/>
      <c r="B218" s="39"/>
      <c r="C218" s="24" t="s">
        <v>120</v>
      </c>
      <c r="D218" s="97">
        <v>41</v>
      </c>
      <c r="E218" s="21">
        <v>0</v>
      </c>
      <c r="F218" s="21">
        <v>0</v>
      </c>
      <c r="G218" s="71">
        <v>0</v>
      </c>
      <c r="H218" s="21">
        <v>0</v>
      </c>
      <c r="I218" s="71">
        <v>50</v>
      </c>
      <c r="J218" s="71">
        <v>50</v>
      </c>
      <c r="K218" s="71">
        <v>50</v>
      </c>
    </row>
    <row r="219" spans="1:13" ht="16.5" thickTop="1" thickBot="1" x14ac:dyDescent="0.3">
      <c r="A219" s="41"/>
      <c r="B219" s="39"/>
      <c r="C219" s="24" t="s">
        <v>121</v>
      </c>
      <c r="D219" s="97">
        <v>41</v>
      </c>
      <c r="E219" s="21">
        <v>0</v>
      </c>
      <c r="F219" s="21">
        <v>0</v>
      </c>
      <c r="G219" s="71">
        <v>0</v>
      </c>
      <c r="H219" s="21">
        <v>0</v>
      </c>
      <c r="I219" s="71">
        <v>50</v>
      </c>
      <c r="J219" s="71">
        <v>140</v>
      </c>
      <c r="K219" s="71">
        <v>140</v>
      </c>
    </row>
    <row r="220" spans="1:13" ht="16.5" thickTop="1" thickBot="1" x14ac:dyDescent="0.3">
      <c r="A220" s="41"/>
      <c r="B220" s="39"/>
      <c r="C220" s="24" t="s">
        <v>165</v>
      </c>
      <c r="D220" s="97">
        <v>41</v>
      </c>
      <c r="E220" s="21">
        <v>0</v>
      </c>
      <c r="F220" s="21">
        <v>0</v>
      </c>
      <c r="G220" s="71">
        <v>0</v>
      </c>
      <c r="H220" s="21">
        <v>0</v>
      </c>
      <c r="I220" s="71">
        <v>50</v>
      </c>
      <c r="J220" s="71">
        <v>50</v>
      </c>
      <c r="K220" s="71">
        <v>50</v>
      </c>
    </row>
    <row r="221" spans="1:13" ht="16.5" thickTop="1" thickBot="1" x14ac:dyDescent="0.3">
      <c r="A221" s="57"/>
      <c r="B221" s="57"/>
      <c r="C221" s="58" t="s">
        <v>161</v>
      </c>
      <c r="D221" s="57">
        <v>41</v>
      </c>
      <c r="E221" s="108">
        <v>0</v>
      </c>
      <c r="F221" s="59">
        <v>120</v>
      </c>
      <c r="G221" s="60">
        <v>200</v>
      </c>
      <c r="H221" s="59">
        <v>50</v>
      </c>
      <c r="I221" s="60">
        <v>100</v>
      </c>
      <c r="J221" s="60">
        <v>100</v>
      </c>
      <c r="K221" s="60">
        <v>100</v>
      </c>
      <c r="L221" s="4"/>
      <c r="M221" s="4"/>
    </row>
    <row r="222" spans="1:13" ht="16.5" thickTop="1" thickBot="1" x14ac:dyDescent="0.3">
      <c r="A222" s="25"/>
      <c r="B222" s="39"/>
      <c r="C222" s="24" t="s">
        <v>125</v>
      </c>
      <c r="D222" s="97">
        <v>41</v>
      </c>
      <c r="E222" s="21">
        <v>0</v>
      </c>
      <c r="F222" s="21">
        <v>120</v>
      </c>
      <c r="G222" s="71">
        <v>200</v>
      </c>
      <c r="H222" s="21">
        <v>50</v>
      </c>
      <c r="I222" s="71">
        <v>100</v>
      </c>
      <c r="J222" s="71">
        <v>100</v>
      </c>
      <c r="K222" s="71">
        <v>100</v>
      </c>
    </row>
    <row r="223" spans="1:13" ht="16.5" thickTop="1" thickBot="1" x14ac:dyDescent="0.3">
      <c r="A223" s="57"/>
      <c r="B223" s="57"/>
      <c r="C223" s="58" t="s">
        <v>127</v>
      </c>
      <c r="D223" s="57">
        <v>41</v>
      </c>
      <c r="E223" s="108">
        <v>0</v>
      </c>
      <c r="F223" s="59">
        <v>763.61</v>
      </c>
      <c r="G223" s="60">
        <v>200</v>
      </c>
      <c r="H223" s="59">
        <v>50</v>
      </c>
      <c r="I223" s="60">
        <v>100</v>
      </c>
      <c r="J223" s="60">
        <v>100</v>
      </c>
      <c r="K223" s="60">
        <v>100</v>
      </c>
      <c r="L223" s="4"/>
      <c r="M223" s="4"/>
    </row>
    <row r="224" spans="1:13" ht="16.5" thickTop="1" thickBot="1" x14ac:dyDescent="0.3">
      <c r="A224" s="20"/>
      <c r="B224" s="39"/>
      <c r="C224" s="24" t="s">
        <v>130</v>
      </c>
      <c r="D224" s="39">
        <v>41</v>
      </c>
      <c r="E224" s="21">
        <v>0</v>
      </c>
      <c r="F224" s="23">
        <v>763.61</v>
      </c>
      <c r="G224" s="71">
        <v>200</v>
      </c>
      <c r="H224" s="21">
        <v>50</v>
      </c>
      <c r="I224" s="71">
        <v>100</v>
      </c>
      <c r="J224" s="72">
        <v>100</v>
      </c>
      <c r="K224" s="72">
        <v>100</v>
      </c>
      <c r="L224" s="4"/>
      <c r="M224" s="4"/>
    </row>
    <row r="225" spans="1:13" ht="16.5" thickTop="1" thickBot="1" x14ac:dyDescent="0.3">
      <c r="A225" s="54" t="s">
        <v>166</v>
      </c>
      <c r="B225" s="55"/>
      <c r="C225" s="187" t="s">
        <v>167</v>
      </c>
      <c r="D225" s="188"/>
      <c r="E225" s="12">
        <f>E226+E229</f>
        <v>6378.21</v>
      </c>
      <c r="F225" s="12">
        <f>F226+F229</f>
        <v>7775.2800000000007</v>
      </c>
      <c r="G225" s="56">
        <v>8400</v>
      </c>
      <c r="H225" s="12">
        <f>H226+H229</f>
        <v>7800</v>
      </c>
      <c r="I225" s="56">
        <f>I226+I229</f>
        <v>7250</v>
      </c>
      <c r="J225" s="56">
        <v>7250</v>
      </c>
      <c r="K225" s="56">
        <v>7250</v>
      </c>
      <c r="L225" s="4"/>
      <c r="M225" s="4"/>
    </row>
    <row r="226" spans="1:13" ht="16.5" thickTop="1" thickBot="1" x14ac:dyDescent="0.3">
      <c r="A226" s="57"/>
      <c r="B226" s="57"/>
      <c r="C226" s="58" t="s">
        <v>108</v>
      </c>
      <c r="D226" s="57">
        <v>41</v>
      </c>
      <c r="E226" s="59">
        <v>324</v>
      </c>
      <c r="F226" s="59">
        <v>294</v>
      </c>
      <c r="G226" s="60">
        <v>400</v>
      </c>
      <c r="H226" s="59">
        <v>450</v>
      </c>
      <c r="I226" s="60">
        <v>450</v>
      </c>
      <c r="J226" s="60">
        <v>450</v>
      </c>
      <c r="K226" s="60">
        <v>450</v>
      </c>
      <c r="L226" s="4"/>
      <c r="M226" s="4"/>
    </row>
    <row r="227" spans="1:13" ht="16.5" thickTop="1" thickBot="1" x14ac:dyDescent="0.3">
      <c r="A227" s="25"/>
      <c r="B227" s="97"/>
      <c r="C227" s="24" t="s">
        <v>112</v>
      </c>
      <c r="D227" s="97">
        <v>41</v>
      </c>
      <c r="E227" s="21">
        <v>0</v>
      </c>
      <c r="F227" s="21">
        <v>0</v>
      </c>
      <c r="G227" s="71">
        <v>300</v>
      </c>
      <c r="H227" s="21">
        <v>350</v>
      </c>
      <c r="I227" s="71">
        <v>400</v>
      </c>
      <c r="J227" s="71">
        <v>400</v>
      </c>
      <c r="K227" s="71">
        <v>400</v>
      </c>
    </row>
    <row r="228" spans="1:13" ht="16.5" thickTop="1" thickBot="1" x14ac:dyDescent="0.3">
      <c r="A228" s="20"/>
      <c r="B228" s="97"/>
      <c r="C228" s="24" t="s">
        <v>113</v>
      </c>
      <c r="D228" s="97">
        <v>41</v>
      </c>
      <c r="E228" s="21">
        <v>324</v>
      </c>
      <c r="F228" s="23">
        <v>294</v>
      </c>
      <c r="G228" s="71">
        <v>100</v>
      </c>
      <c r="H228" s="21">
        <v>100</v>
      </c>
      <c r="I228" s="71">
        <v>50</v>
      </c>
      <c r="J228" s="72">
        <v>50</v>
      </c>
      <c r="K228" s="72">
        <v>50</v>
      </c>
      <c r="L228" s="4"/>
      <c r="M228" s="4"/>
    </row>
    <row r="229" spans="1:13" ht="16.5" thickTop="1" thickBot="1" x14ac:dyDescent="0.3">
      <c r="A229" s="57"/>
      <c r="B229" s="57"/>
      <c r="C229" s="58" t="s">
        <v>127</v>
      </c>
      <c r="D229" s="57">
        <v>41</v>
      </c>
      <c r="E229" s="59">
        <f>E231+E232+E233</f>
        <v>6054.21</v>
      </c>
      <c r="F229" s="59">
        <f>F230+F231+F232+F233</f>
        <v>7481.2800000000007</v>
      </c>
      <c r="G229" s="60">
        <v>8000</v>
      </c>
      <c r="H229" s="59">
        <f>H230+H231+H232+H234+H235</f>
        <v>7350</v>
      </c>
      <c r="I229" s="60">
        <f>I230+I231+I232+I234</f>
        <v>6800</v>
      </c>
      <c r="J229" s="60">
        <v>6800</v>
      </c>
      <c r="K229" s="60">
        <v>6800</v>
      </c>
      <c r="L229" s="4"/>
      <c r="M229" s="4"/>
    </row>
    <row r="230" spans="1:13" ht="16.5" thickTop="1" thickBot="1" x14ac:dyDescent="0.3">
      <c r="A230" s="25"/>
      <c r="B230" s="39"/>
      <c r="C230" s="24" t="s">
        <v>130</v>
      </c>
      <c r="D230" s="41">
        <v>132</v>
      </c>
      <c r="E230" s="21">
        <v>0</v>
      </c>
      <c r="F230" s="23">
        <v>22.64</v>
      </c>
      <c r="G230" s="71">
        <v>0</v>
      </c>
      <c r="H230" s="21">
        <v>270</v>
      </c>
      <c r="I230" s="71">
        <v>270</v>
      </c>
      <c r="J230" s="72">
        <v>270</v>
      </c>
      <c r="K230" s="72">
        <v>270</v>
      </c>
    </row>
    <row r="231" spans="1:13" ht="16.5" thickTop="1" thickBot="1" x14ac:dyDescent="0.3">
      <c r="A231" s="25"/>
      <c r="B231" s="39"/>
      <c r="C231" s="24" t="s">
        <v>130</v>
      </c>
      <c r="D231" s="41">
        <v>111</v>
      </c>
      <c r="E231" s="21">
        <v>29.29</v>
      </c>
      <c r="F231" s="23">
        <v>0</v>
      </c>
      <c r="G231" s="71">
        <v>0</v>
      </c>
      <c r="H231" s="21">
        <v>30</v>
      </c>
      <c r="I231" s="71">
        <v>30</v>
      </c>
      <c r="J231" s="72">
        <v>30</v>
      </c>
      <c r="K231" s="72">
        <v>30</v>
      </c>
    </row>
    <row r="232" spans="1:13" ht="16.5" thickTop="1" thickBot="1" x14ac:dyDescent="0.3">
      <c r="A232" s="20"/>
      <c r="B232" s="39"/>
      <c r="C232" s="24" t="s">
        <v>212</v>
      </c>
      <c r="D232" s="39">
        <v>41</v>
      </c>
      <c r="E232" s="21">
        <v>5461.75</v>
      </c>
      <c r="F232" s="23">
        <v>7458.64</v>
      </c>
      <c r="G232" s="71">
        <v>7700</v>
      </c>
      <c r="H232" s="21">
        <v>5000</v>
      </c>
      <c r="I232" s="71">
        <v>4500</v>
      </c>
      <c r="J232" s="72">
        <v>4500</v>
      </c>
      <c r="K232" s="72">
        <v>4500</v>
      </c>
      <c r="L232" s="4"/>
      <c r="M232" s="4"/>
    </row>
    <row r="233" spans="1:13" ht="16.5" thickTop="1" thickBot="1" x14ac:dyDescent="0.3">
      <c r="A233" s="20"/>
      <c r="B233" s="39"/>
      <c r="C233" s="24" t="s">
        <v>130</v>
      </c>
      <c r="D233" s="39">
        <v>52</v>
      </c>
      <c r="E233" s="21">
        <v>563.16999999999996</v>
      </c>
      <c r="F233" s="23">
        <v>0</v>
      </c>
      <c r="G233" s="71">
        <v>0</v>
      </c>
      <c r="H233" s="21">
        <v>0</v>
      </c>
      <c r="I233" s="71">
        <v>0</v>
      </c>
      <c r="J233" s="72">
        <v>0</v>
      </c>
      <c r="K233" s="72">
        <v>0</v>
      </c>
      <c r="L233" s="4"/>
      <c r="M233" s="4"/>
    </row>
    <row r="234" spans="1:13" ht="16.5" thickTop="1" thickBot="1" x14ac:dyDescent="0.3">
      <c r="A234" s="25"/>
      <c r="B234" s="39"/>
      <c r="C234" s="24" t="s">
        <v>168</v>
      </c>
      <c r="D234" s="97">
        <v>41</v>
      </c>
      <c r="E234" s="21">
        <v>0</v>
      </c>
      <c r="F234" s="21">
        <v>0</v>
      </c>
      <c r="G234" s="71">
        <v>0</v>
      </c>
      <c r="H234" s="21">
        <v>2000</v>
      </c>
      <c r="I234" s="71">
        <v>2000</v>
      </c>
      <c r="J234" s="71">
        <v>2000</v>
      </c>
      <c r="K234" s="71">
        <v>2000</v>
      </c>
    </row>
    <row r="235" spans="1:13" ht="16.5" thickTop="1" thickBot="1" x14ac:dyDescent="0.3">
      <c r="A235" s="25"/>
      <c r="B235" s="98"/>
      <c r="C235" s="99" t="s">
        <v>246</v>
      </c>
      <c r="D235" s="118">
        <v>41</v>
      </c>
      <c r="E235" s="21">
        <v>0</v>
      </c>
      <c r="F235" s="21">
        <v>0</v>
      </c>
      <c r="G235" s="71">
        <v>300</v>
      </c>
      <c r="H235" s="21">
        <v>50</v>
      </c>
      <c r="I235" s="71">
        <v>0</v>
      </c>
      <c r="J235" s="71">
        <v>0</v>
      </c>
      <c r="K235" s="71">
        <v>0</v>
      </c>
    </row>
    <row r="236" spans="1:13" ht="16.5" thickTop="1" thickBot="1" x14ac:dyDescent="0.3">
      <c r="A236" s="54" t="s">
        <v>169</v>
      </c>
      <c r="B236" s="55"/>
      <c r="C236" s="187" t="s">
        <v>170</v>
      </c>
      <c r="D236" s="189"/>
      <c r="E236" s="12">
        <v>0</v>
      </c>
      <c r="F236" s="12">
        <v>0</v>
      </c>
      <c r="G236" s="56">
        <v>0</v>
      </c>
      <c r="H236" s="12">
        <v>0</v>
      </c>
      <c r="I236" s="56">
        <v>0</v>
      </c>
      <c r="J236" s="56">
        <v>0</v>
      </c>
      <c r="K236" s="56">
        <v>0</v>
      </c>
    </row>
    <row r="237" spans="1:13" ht="16.5" thickTop="1" thickBot="1" x14ac:dyDescent="0.3">
      <c r="A237" s="57"/>
      <c r="B237" s="57"/>
      <c r="C237" s="58" t="s">
        <v>108</v>
      </c>
      <c r="D237" s="57"/>
      <c r="E237" s="59">
        <v>0</v>
      </c>
      <c r="F237" s="59">
        <v>0</v>
      </c>
      <c r="G237" s="60">
        <v>0</v>
      </c>
      <c r="H237" s="59">
        <v>0</v>
      </c>
      <c r="I237" s="60">
        <v>0</v>
      </c>
      <c r="J237" s="60">
        <v>0</v>
      </c>
      <c r="K237" s="60">
        <v>0</v>
      </c>
    </row>
    <row r="238" spans="1:13" ht="16.5" thickTop="1" thickBot="1" x14ac:dyDescent="0.3">
      <c r="A238" s="20"/>
      <c r="B238" s="39"/>
      <c r="C238" s="24" t="s">
        <v>113</v>
      </c>
      <c r="D238" s="41">
        <v>111</v>
      </c>
      <c r="E238" s="21">
        <v>0</v>
      </c>
      <c r="F238" s="21">
        <v>0</v>
      </c>
      <c r="G238" s="71">
        <v>0</v>
      </c>
      <c r="H238" s="21">
        <v>0</v>
      </c>
      <c r="I238" s="71">
        <v>0</v>
      </c>
      <c r="J238" s="72">
        <v>0</v>
      </c>
      <c r="K238" s="72">
        <v>0</v>
      </c>
      <c r="L238" s="4"/>
      <c r="M238" s="4"/>
    </row>
    <row r="239" spans="1:13" ht="16.5" thickTop="1" thickBot="1" x14ac:dyDescent="0.3">
      <c r="A239" s="54" t="s">
        <v>171</v>
      </c>
      <c r="B239" s="55"/>
      <c r="C239" s="187" t="s">
        <v>214</v>
      </c>
      <c r="D239" s="188"/>
      <c r="E239" s="12">
        <f>E247+E249+E256+E259</f>
        <v>2169.96</v>
      </c>
      <c r="F239" s="12">
        <f>F249+F259</f>
        <v>653.86999999999989</v>
      </c>
      <c r="G239" s="56">
        <f>1300+400+620</f>
        <v>2320</v>
      </c>
      <c r="H239" s="12">
        <f>H240+H247+H249+H253+H256+H259</f>
        <v>2270</v>
      </c>
      <c r="I239" s="56">
        <f>I240+I247+I249+I253+I256+I259</f>
        <v>2745</v>
      </c>
      <c r="J239" s="56">
        <v>2745</v>
      </c>
      <c r="K239" s="56">
        <v>2745</v>
      </c>
    </row>
    <row r="240" spans="1:13" ht="16.5" thickTop="1" thickBot="1" x14ac:dyDescent="0.3">
      <c r="A240" s="57"/>
      <c r="B240" s="57"/>
      <c r="C240" s="58" t="s">
        <v>85</v>
      </c>
      <c r="D240" s="57">
        <v>41</v>
      </c>
      <c r="E240" s="59">
        <v>0</v>
      </c>
      <c r="F240" s="59">
        <v>0</v>
      </c>
      <c r="G240" s="60">
        <v>0</v>
      </c>
      <c r="H240" s="59">
        <v>0</v>
      </c>
      <c r="I240" s="60">
        <f>I241+I242+I243+I244+I245+I246</f>
        <v>195</v>
      </c>
      <c r="J240" s="60">
        <v>195</v>
      </c>
      <c r="K240" s="60">
        <v>195</v>
      </c>
    </row>
    <row r="241" spans="1:13" ht="16.5" thickTop="1" thickBot="1" x14ac:dyDescent="0.3">
      <c r="A241" s="75"/>
      <c r="B241" s="73"/>
      <c r="C241" s="74" t="s">
        <v>215</v>
      </c>
      <c r="D241" s="75">
        <v>41</v>
      </c>
      <c r="E241" s="76">
        <v>0</v>
      </c>
      <c r="F241" s="76">
        <v>0</v>
      </c>
      <c r="G241" s="77">
        <v>0</v>
      </c>
      <c r="H241" s="76">
        <v>0</v>
      </c>
      <c r="I241" s="77">
        <v>50</v>
      </c>
      <c r="J241" s="77">
        <v>50</v>
      </c>
      <c r="K241" s="77">
        <v>50</v>
      </c>
      <c r="L241" s="78"/>
      <c r="M241" s="78"/>
    </row>
    <row r="242" spans="1:13" ht="16.5" thickTop="1" thickBot="1" x14ac:dyDescent="0.3">
      <c r="A242" s="73"/>
      <c r="B242" s="73"/>
      <c r="C242" s="74" t="s">
        <v>87</v>
      </c>
      <c r="D242" s="75">
        <v>41</v>
      </c>
      <c r="E242" s="76">
        <v>0</v>
      </c>
      <c r="F242" s="76">
        <v>0</v>
      </c>
      <c r="G242" s="77">
        <v>0</v>
      </c>
      <c r="H242" s="76">
        <v>0</v>
      </c>
      <c r="I242" s="77">
        <v>50</v>
      </c>
      <c r="J242" s="77">
        <v>50</v>
      </c>
      <c r="K242" s="77">
        <v>50</v>
      </c>
      <c r="L242" s="78"/>
      <c r="M242" s="78"/>
    </row>
    <row r="243" spans="1:13" ht="16.5" thickTop="1" thickBot="1" x14ac:dyDescent="0.3">
      <c r="A243" s="25"/>
      <c r="B243" s="39"/>
      <c r="C243" s="24" t="s">
        <v>89</v>
      </c>
      <c r="D243" s="97">
        <v>41</v>
      </c>
      <c r="E243" s="21">
        <v>0</v>
      </c>
      <c r="F243" s="21">
        <v>0</v>
      </c>
      <c r="G243" s="71">
        <v>0</v>
      </c>
      <c r="H243" s="21">
        <v>0</v>
      </c>
      <c r="I243" s="71">
        <v>50</v>
      </c>
      <c r="J243" s="71">
        <v>50</v>
      </c>
      <c r="K243" s="71">
        <v>50</v>
      </c>
    </row>
    <row r="244" spans="1:13" ht="16.5" thickTop="1" thickBot="1" x14ac:dyDescent="0.3">
      <c r="A244" s="25"/>
      <c r="B244" s="39"/>
      <c r="C244" s="24" t="s">
        <v>90</v>
      </c>
      <c r="D244" s="97">
        <v>41</v>
      </c>
      <c r="E244" s="21">
        <v>0</v>
      </c>
      <c r="F244" s="21">
        <v>0</v>
      </c>
      <c r="G244" s="71">
        <v>0</v>
      </c>
      <c r="H244" s="21">
        <v>0</v>
      </c>
      <c r="I244" s="71">
        <v>10</v>
      </c>
      <c r="J244" s="71">
        <v>10</v>
      </c>
      <c r="K244" s="71">
        <v>10</v>
      </c>
    </row>
    <row r="245" spans="1:13" ht="16.5" thickTop="1" thickBot="1" x14ac:dyDescent="0.3">
      <c r="A245" s="25"/>
      <c r="B245" s="39"/>
      <c r="C245" s="24" t="s">
        <v>91</v>
      </c>
      <c r="D245" s="97">
        <v>41</v>
      </c>
      <c r="E245" s="21">
        <v>0</v>
      </c>
      <c r="F245" s="21">
        <v>0</v>
      </c>
      <c r="G245" s="71">
        <v>0</v>
      </c>
      <c r="H245" s="21">
        <v>0</v>
      </c>
      <c r="I245" s="71">
        <v>20</v>
      </c>
      <c r="J245" s="71">
        <v>20</v>
      </c>
      <c r="K245" s="71">
        <v>20</v>
      </c>
    </row>
    <row r="246" spans="1:13" ht="16.5" thickTop="1" thickBot="1" x14ac:dyDescent="0.3">
      <c r="A246" s="25"/>
      <c r="B246" s="39"/>
      <c r="C246" s="24" t="s">
        <v>93</v>
      </c>
      <c r="D246" s="97">
        <v>41</v>
      </c>
      <c r="E246" s="21">
        <v>0</v>
      </c>
      <c r="F246" s="21">
        <v>0</v>
      </c>
      <c r="G246" s="71">
        <v>0</v>
      </c>
      <c r="H246" s="21">
        <v>0</v>
      </c>
      <c r="I246" s="71">
        <v>15</v>
      </c>
      <c r="J246" s="71">
        <v>15</v>
      </c>
      <c r="K246" s="71">
        <v>15</v>
      </c>
    </row>
    <row r="247" spans="1:13" ht="16.5" thickTop="1" thickBot="1" x14ac:dyDescent="0.3">
      <c r="A247" s="57"/>
      <c r="B247" s="57"/>
      <c r="C247" s="58" t="s">
        <v>99</v>
      </c>
      <c r="D247" s="92">
        <v>41</v>
      </c>
      <c r="E247" s="59">
        <v>186</v>
      </c>
      <c r="F247" s="59">
        <v>0</v>
      </c>
      <c r="G247" s="60">
        <v>0</v>
      </c>
      <c r="H247" s="59">
        <v>0</v>
      </c>
      <c r="I247" s="60">
        <v>200</v>
      </c>
      <c r="J247" s="60">
        <v>200</v>
      </c>
      <c r="K247" s="60">
        <v>200</v>
      </c>
      <c r="L247" s="4"/>
      <c r="M247" s="4"/>
    </row>
    <row r="248" spans="1:13" ht="16.5" thickTop="1" thickBot="1" x14ac:dyDescent="0.3">
      <c r="A248" s="25"/>
      <c r="B248" s="25"/>
      <c r="C248" s="24" t="s">
        <v>100</v>
      </c>
      <c r="D248" s="41">
        <v>41</v>
      </c>
      <c r="E248" s="21">
        <v>186</v>
      </c>
      <c r="F248" s="23">
        <v>0</v>
      </c>
      <c r="G248" s="71">
        <v>0</v>
      </c>
      <c r="H248" s="21">
        <v>0</v>
      </c>
      <c r="I248" s="71">
        <v>200</v>
      </c>
      <c r="J248" s="72">
        <v>200</v>
      </c>
      <c r="K248" s="72">
        <v>200</v>
      </c>
      <c r="L248" s="4"/>
      <c r="M248" s="4"/>
    </row>
    <row r="249" spans="1:13" ht="16.5" thickTop="1" thickBot="1" x14ac:dyDescent="0.3">
      <c r="A249" s="57"/>
      <c r="B249" s="57"/>
      <c r="C249" s="58" t="s">
        <v>108</v>
      </c>
      <c r="D249" s="57">
        <v>41</v>
      </c>
      <c r="E249" s="59">
        <f>E251+E252</f>
        <v>1784.6399999999999</v>
      </c>
      <c r="F249" s="59">
        <f>F251+F252</f>
        <v>634.43999999999994</v>
      </c>
      <c r="G249" s="60">
        <v>1300</v>
      </c>
      <c r="H249" s="59">
        <v>800</v>
      </c>
      <c r="I249" s="60">
        <f>I250+I251+I252</f>
        <v>1400</v>
      </c>
      <c r="J249" s="60">
        <v>1400</v>
      </c>
      <c r="K249" s="60">
        <v>1400</v>
      </c>
    </row>
    <row r="250" spans="1:13" ht="16.5" thickTop="1" thickBot="1" x14ac:dyDescent="0.3">
      <c r="A250" s="73"/>
      <c r="B250" s="73"/>
      <c r="C250" s="74" t="s">
        <v>112</v>
      </c>
      <c r="D250" s="75">
        <v>41</v>
      </c>
      <c r="E250" s="76">
        <v>0</v>
      </c>
      <c r="F250" s="76">
        <v>0</v>
      </c>
      <c r="G250" s="77">
        <v>0</v>
      </c>
      <c r="H250" s="76">
        <v>0</v>
      </c>
      <c r="I250" s="77">
        <v>100</v>
      </c>
      <c r="J250" s="77">
        <v>100</v>
      </c>
      <c r="K250" s="77">
        <v>100</v>
      </c>
      <c r="L250" s="78"/>
      <c r="M250" s="78"/>
    </row>
    <row r="251" spans="1:13" ht="16.5" thickTop="1" thickBot="1" x14ac:dyDescent="0.3">
      <c r="A251" s="25"/>
      <c r="B251" s="39"/>
      <c r="C251" s="24" t="s">
        <v>213</v>
      </c>
      <c r="D251" s="97">
        <v>41</v>
      </c>
      <c r="E251" s="21">
        <v>763.15</v>
      </c>
      <c r="F251" s="21">
        <v>122.79</v>
      </c>
      <c r="G251" s="71">
        <v>300</v>
      </c>
      <c r="H251" s="21">
        <v>300</v>
      </c>
      <c r="I251" s="71">
        <v>800</v>
      </c>
      <c r="J251" s="71">
        <v>800</v>
      </c>
      <c r="K251" s="71">
        <v>800</v>
      </c>
    </row>
    <row r="252" spans="1:13" ht="16.5" thickTop="1" thickBot="1" x14ac:dyDescent="0.3">
      <c r="A252" s="25"/>
      <c r="B252" s="39"/>
      <c r="C252" s="24" t="s">
        <v>117</v>
      </c>
      <c r="D252" s="97">
        <v>41</v>
      </c>
      <c r="E252" s="21">
        <v>1021.49</v>
      </c>
      <c r="F252" s="21">
        <v>511.65</v>
      </c>
      <c r="G252" s="71">
        <v>1000</v>
      </c>
      <c r="H252" s="21">
        <v>500</v>
      </c>
      <c r="I252" s="71">
        <v>500</v>
      </c>
      <c r="J252" s="71">
        <v>500</v>
      </c>
      <c r="K252" s="71">
        <v>500</v>
      </c>
    </row>
    <row r="253" spans="1:13" ht="16.5" thickTop="1" thickBot="1" x14ac:dyDescent="0.3">
      <c r="A253" s="57"/>
      <c r="B253" s="57"/>
      <c r="C253" s="58" t="s">
        <v>119</v>
      </c>
      <c r="D253" s="57">
        <v>41</v>
      </c>
      <c r="E253" s="59">
        <v>0</v>
      </c>
      <c r="F253" s="59">
        <v>0</v>
      </c>
      <c r="G253" s="60">
        <v>0</v>
      </c>
      <c r="H253" s="59">
        <v>50</v>
      </c>
      <c r="I253" s="60">
        <v>250</v>
      </c>
      <c r="J253" s="60">
        <v>250</v>
      </c>
      <c r="K253" s="60">
        <v>250</v>
      </c>
      <c r="L253" s="4"/>
      <c r="M253" s="4"/>
    </row>
    <row r="254" spans="1:13" ht="16.5" thickTop="1" thickBot="1" x14ac:dyDescent="0.3">
      <c r="A254" s="25"/>
      <c r="B254" s="39"/>
      <c r="C254" s="24" t="s">
        <v>164</v>
      </c>
      <c r="D254" s="97">
        <v>41</v>
      </c>
      <c r="E254" s="21">
        <v>0</v>
      </c>
      <c r="F254" s="21">
        <v>0</v>
      </c>
      <c r="G254" s="71">
        <v>0</v>
      </c>
      <c r="H254" s="21">
        <v>50</v>
      </c>
      <c r="I254" s="71">
        <v>50</v>
      </c>
      <c r="J254" s="71">
        <v>50</v>
      </c>
      <c r="K254" s="71">
        <v>50</v>
      </c>
    </row>
    <row r="255" spans="1:13" ht="16.5" thickTop="1" thickBot="1" x14ac:dyDescent="0.3">
      <c r="A255" s="25"/>
      <c r="B255" s="39"/>
      <c r="C255" s="24" t="s">
        <v>120</v>
      </c>
      <c r="D255" s="97">
        <v>41</v>
      </c>
      <c r="E255" s="21">
        <v>0</v>
      </c>
      <c r="F255" s="21">
        <v>0</v>
      </c>
      <c r="G255" s="71">
        <v>0</v>
      </c>
      <c r="H255" s="21">
        <v>0</v>
      </c>
      <c r="I255" s="71">
        <v>200</v>
      </c>
      <c r="J255" s="71">
        <v>200</v>
      </c>
      <c r="K255" s="71">
        <v>200</v>
      </c>
    </row>
    <row r="256" spans="1:13" ht="16.5" thickTop="1" thickBot="1" x14ac:dyDescent="0.3">
      <c r="A256" s="57"/>
      <c r="B256" s="57"/>
      <c r="C256" s="58" t="s">
        <v>161</v>
      </c>
      <c r="D256" s="57">
        <v>41</v>
      </c>
      <c r="E256" s="59">
        <v>36.020000000000003</v>
      </c>
      <c r="F256" s="59">
        <v>0</v>
      </c>
      <c r="G256" s="60">
        <v>400</v>
      </c>
      <c r="H256" s="59">
        <v>500</v>
      </c>
      <c r="I256" s="60">
        <v>350</v>
      </c>
      <c r="J256" s="60">
        <v>350</v>
      </c>
      <c r="K256" s="60">
        <v>350</v>
      </c>
      <c r="L256" s="4"/>
      <c r="M256" s="4"/>
    </row>
    <row r="257" spans="1:13" ht="16.5" thickTop="1" thickBot="1" x14ac:dyDescent="0.3">
      <c r="A257" s="25"/>
      <c r="B257" s="39"/>
      <c r="C257" s="24" t="s">
        <v>124</v>
      </c>
      <c r="D257" s="97">
        <v>41</v>
      </c>
      <c r="E257" s="21">
        <v>36.020000000000003</v>
      </c>
      <c r="F257" s="21">
        <v>0</v>
      </c>
      <c r="G257" s="71">
        <v>300</v>
      </c>
      <c r="H257" s="21">
        <v>400</v>
      </c>
      <c r="I257" s="71">
        <v>350</v>
      </c>
      <c r="J257" s="71">
        <v>350</v>
      </c>
      <c r="K257" s="71">
        <v>350</v>
      </c>
    </row>
    <row r="258" spans="1:13" ht="16.5" thickTop="1" thickBot="1" x14ac:dyDescent="0.3">
      <c r="A258" s="25"/>
      <c r="B258" s="39"/>
      <c r="C258" s="24" t="s">
        <v>247</v>
      </c>
      <c r="D258" s="97">
        <v>41</v>
      </c>
      <c r="E258" s="21">
        <v>0</v>
      </c>
      <c r="F258" s="21">
        <v>0</v>
      </c>
      <c r="G258" s="71">
        <v>100</v>
      </c>
      <c r="H258" s="21">
        <v>100</v>
      </c>
      <c r="I258" s="71">
        <v>0</v>
      </c>
      <c r="J258" s="71">
        <v>0</v>
      </c>
      <c r="K258" s="71">
        <v>0</v>
      </c>
    </row>
    <row r="259" spans="1:13" ht="16.5" thickTop="1" thickBot="1" x14ac:dyDescent="0.3">
      <c r="A259" s="57"/>
      <c r="B259" s="57"/>
      <c r="C259" s="58" t="s">
        <v>127</v>
      </c>
      <c r="D259" s="57">
        <v>41</v>
      </c>
      <c r="E259" s="59">
        <v>163.30000000000001</v>
      </c>
      <c r="F259" s="59">
        <v>19.43</v>
      </c>
      <c r="G259" s="60">
        <v>620</v>
      </c>
      <c r="H259" s="59">
        <f>H260+H261+H262+H263</f>
        <v>920</v>
      </c>
      <c r="I259" s="60">
        <v>350</v>
      </c>
      <c r="J259" s="60">
        <v>350</v>
      </c>
      <c r="K259" s="60">
        <v>350</v>
      </c>
      <c r="L259" s="4"/>
      <c r="M259" s="4"/>
    </row>
    <row r="260" spans="1:13" ht="16.5" thickTop="1" thickBot="1" x14ac:dyDescent="0.3">
      <c r="A260" s="73"/>
      <c r="B260" s="73"/>
      <c r="C260" s="74" t="s">
        <v>216</v>
      </c>
      <c r="D260" s="75">
        <v>41</v>
      </c>
      <c r="E260" s="76">
        <v>0</v>
      </c>
      <c r="F260" s="76">
        <v>0</v>
      </c>
      <c r="G260" s="77">
        <v>100</v>
      </c>
      <c r="H260" s="76">
        <v>100</v>
      </c>
      <c r="I260" s="77">
        <v>200</v>
      </c>
      <c r="J260" s="77">
        <v>200</v>
      </c>
      <c r="K260" s="77">
        <v>200</v>
      </c>
      <c r="L260" s="78"/>
      <c r="M260" s="78"/>
    </row>
    <row r="261" spans="1:13" ht="16.5" thickTop="1" thickBot="1" x14ac:dyDescent="0.3">
      <c r="A261" s="73"/>
      <c r="B261" s="73"/>
      <c r="C261" s="74" t="s">
        <v>196</v>
      </c>
      <c r="D261" s="75">
        <v>41</v>
      </c>
      <c r="E261" s="76">
        <v>0</v>
      </c>
      <c r="F261" s="76">
        <v>0</v>
      </c>
      <c r="G261" s="77">
        <v>0</v>
      </c>
      <c r="H261" s="76">
        <v>300</v>
      </c>
      <c r="I261" s="77">
        <v>100</v>
      </c>
      <c r="J261" s="77">
        <v>100</v>
      </c>
      <c r="K261" s="77">
        <v>100</v>
      </c>
      <c r="L261" s="78"/>
      <c r="M261" s="78"/>
    </row>
    <row r="262" spans="1:13" ht="16.5" thickTop="1" thickBot="1" x14ac:dyDescent="0.3">
      <c r="A262" s="73"/>
      <c r="B262" s="73"/>
      <c r="C262" s="74" t="s">
        <v>134</v>
      </c>
      <c r="D262" s="75">
        <v>41</v>
      </c>
      <c r="E262" s="76">
        <v>0</v>
      </c>
      <c r="F262" s="76">
        <v>0</v>
      </c>
      <c r="G262" s="77">
        <v>20</v>
      </c>
      <c r="H262" s="76">
        <v>20</v>
      </c>
      <c r="I262" s="77">
        <v>0</v>
      </c>
      <c r="J262" s="77">
        <v>0</v>
      </c>
      <c r="K262" s="77">
        <v>0</v>
      </c>
      <c r="L262" s="78"/>
      <c r="M262" s="78"/>
    </row>
    <row r="263" spans="1:13" ht="16.5" thickTop="1" thickBot="1" x14ac:dyDescent="0.3">
      <c r="A263" s="25"/>
      <c r="B263" s="39"/>
      <c r="C263" s="24" t="s">
        <v>138</v>
      </c>
      <c r="D263" s="97">
        <v>41</v>
      </c>
      <c r="E263" s="21">
        <v>163.30000000000001</v>
      </c>
      <c r="F263" s="21">
        <v>19.43</v>
      </c>
      <c r="G263" s="71">
        <v>500</v>
      </c>
      <c r="H263" s="21">
        <v>500</v>
      </c>
      <c r="I263" s="71">
        <v>50</v>
      </c>
      <c r="J263" s="71">
        <v>50</v>
      </c>
      <c r="K263" s="71">
        <v>50</v>
      </c>
    </row>
    <row r="264" spans="1:13" ht="16.5" thickTop="1" thickBot="1" x14ac:dyDescent="0.3">
      <c r="A264" s="54" t="s">
        <v>172</v>
      </c>
      <c r="B264" s="55"/>
      <c r="C264" s="187" t="s">
        <v>173</v>
      </c>
      <c r="D264" s="188"/>
      <c r="E264" s="12">
        <f>E265+E268+E270+E273</f>
        <v>2824.5</v>
      </c>
      <c r="F264" s="12">
        <f>F265+F268+F270</f>
        <v>4919.5</v>
      </c>
      <c r="G264" s="56">
        <f>2200+100+1000</f>
        <v>3300</v>
      </c>
      <c r="H264" s="12">
        <f>2200+100+600</f>
        <v>2900</v>
      </c>
      <c r="I264" s="56">
        <f>I265+I268+I270+I273</f>
        <v>2650</v>
      </c>
      <c r="J264" s="56">
        <v>2650</v>
      </c>
      <c r="K264" s="56">
        <v>2650</v>
      </c>
      <c r="L264" s="4"/>
      <c r="M264" s="4"/>
    </row>
    <row r="265" spans="1:13" ht="16.5" thickTop="1" thickBot="1" x14ac:dyDescent="0.3">
      <c r="A265" s="57"/>
      <c r="B265" s="57"/>
      <c r="C265" s="58" t="s">
        <v>99</v>
      </c>
      <c r="D265" s="57">
        <v>41</v>
      </c>
      <c r="E265" s="59">
        <v>2194.71</v>
      </c>
      <c r="F265" s="59">
        <v>2038.56</v>
      </c>
      <c r="G265" s="60">
        <v>2200</v>
      </c>
      <c r="H265" s="59">
        <v>2200</v>
      </c>
      <c r="I265" s="60">
        <v>2000</v>
      </c>
      <c r="J265" s="60">
        <v>2000</v>
      </c>
      <c r="K265" s="60">
        <v>2000</v>
      </c>
      <c r="L265" s="4"/>
      <c r="M265" s="4"/>
    </row>
    <row r="266" spans="1:13" ht="16.5" thickTop="1" thickBot="1" x14ac:dyDescent="0.3">
      <c r="A266" s="20"/>
      <c r="B266" s="39"/>
      <c r="C266" s="19" t="s">
        <v>100</v>
      </c>
      <c r="D266" s="39">
        <v>41</v>
      </c>
      <c r="E266" s="24">
        <v>2194.71</v>
      </c>
      <c r="F266" s="19">
        <v>2038.56</v>
      </c>
      <c r="G266" s="71">
        <v>2200</v>
      </c>
      <c r="H266" s="21">
        <v>2200</v>
      </c>
      <c r="I266" s="71">
        <v>2000</v>
      </c>
      <c r="J266" s="72">
        <v>2000</v>
      </c>
      <c r="K266" s="72">
        <v>2000</v>
      </c>
      <c r="L266" s="4"/>
      <c r="M266" s="4"/>
    </row>
    <row r="267" spans="1:13" ht="16.5" thickTop="1" thickBot="1" x14ac:dyDescent="0.3">
      <c r="A267" s="25"/>
      <c r="B267" s="98"/>
      <c r="C267" s="99" t="s">
        <v>101</v>
      </c>
      <c r="D267" s="97">
        <v>41</v>
      </c>
      <c r="E267" s="21">
        <v>0</v>
      </c>
      <c r="F267" s="21">
        <v>0</v>
      </c>
      <c r="G267" s="71">
        <v>0</v>
      </c>
      <c r="H267" s="21">
        <v>0</v>
      </c>
      <c r="I267" s="71">
        <v>2000</v>
      </c>
      <c r="J267" s="71">
        <v>2000</v>
      </c>
      <c r="K267" s="71">
        <v>2000</v>
      </c>
    </row>
    <row r="268" spans="1:13" ht="16.5" thickTop="1" thickBot="1" x14ac:dyDescent="0.3">
      <c r="A268" s="57"/>
      <c r="B268" s="57"/>
      <c r="C268" s="101" t="s">
        <v>108</v>
      </c>
      <c r="D268" s="57">
        <v>41</v>
      </c>
      <c r="E268" s="59">
        <v>73.150000000000006</v>
      </c>
      <c r="F268" s="59">
        <v>352.8</v>
      </c>
      <c r="G268" s="60">
        <v>100</v>
      </c>
      <c r="H268" s="59">
        <v>100</v>
      </c>
      <c r="I268" s="60">
        <v>50</v>
      </c>
      <c r="J268" s="60">
        <v>50</v>
      </c>
      <c r="K268" s="60">
        <v>50</v>
      </c>
      <c r="L268" s="4"/>
      <c r="M268" s="4"/>
    </row>
    <row r="269" spans="1:13" ht="16.5" thickTop="1" thickBot="1" x14ac:dyDescent="0.3">
      <c r="A269" s="25"/>
      <c r="B269" s="98"/>
      <c r="C269" s="99" t="s">
        <v>213</v>
      </c>
      <c r="D269" s="97">
        <v>41</v>
      </c>
      <c r="E269" s="21">
        <v>73.150000000000006</v>
      </c>
      <c r="F269" s="21">
        <v>352.8</v>
      </c>
      <c r="G269" s="71">
        <v>100</v>
      </c>
      <c r="H269" s="21">
        <v>100</v>
      </c>
      <c r="I269" s="71">
        <v>50</v>
      </c>
      <c r="J269" s="71">
        <v>50</v>
      </c>
      <c r="K269" s="71">
        <v>50</v>
      </c>
    </row>
    <row r="270" spans="1:13" ht="16.5" thickTop="1" thickBot="1" x14ac:dyDescent="0.3">
      <c r="A270" s="57"/>
      <c r="B270" s="57"/>
      <c r="C270" s="58" t="s">
        <v>161</v>
      </c>
      <c r="D270" s="57">
        <v>41</v>
      </c>
      <c r="E270" s="59">
        <v>56.64</v>
      </c>
      <c r="F270" s="59">
        <v>2528.14</v>
      </c>
      <c r="G270" s="60">
        <v>1000</v>
      </c>
      <c r="H270" s="59">
        <v>600</v>
      </c>
      <c r="I270" s="60">
        <v>300</v>
      </c>
      <c r="J270" s="60">
        <v>300</v>
      </c>
      <c r="K270" s="60">
        <v>300</v>
      </c>
      <c r="L270" s="4"/>
      <c r="M270" s="4"/>
    </row>
    <row r="271" spans="1:13" ht="16.5" thickTop="1" thickBot="1" x14ac:dyDescent="0.3">
      <c r="A271" s="25"/>
      <c r="B271" s="98"/>
      <c r="C271" s="99" t="s">
        <v>124</v>
      </c>
      <c r="D271" s="97">
        <v>41</v>
      </c>
      <c r="E271" s="21">
        <v>0</v>
      </c>
      <c r="F271" s="21">
        <v>0</v>
      </c>
      <c r="G271" s="71">
        <v>1000</v>
      </c>
      <c r="H271" s="21">
        <v>600</v>
      </c>
      <c r="I271" s="71">
        <v>0</v>
      </c>
      <c r="J271" s="71">
        <v>0</v>
      </c>
      <c r="K271" s="71">
        <v>0</v>
      </c>
    </row>
    <row r="272" spans="1:13" ht="16.5" thickTop="1" thickBot="1" x14ac:dyDescent="0.3">
      <c r="A272" s="25"/>
      <c r="B272" s="98"/>
      <c r="C272" s="99" t="s">
        <v>125</v>
      </c>
      <c r="D272" s="97">
        <v>41</v>
      </c>
      <c r="E272" s="21">
        <v>56.64</v>
      </c>
      <c r="F272" s="21">
        <v>2528.14</v>
      </c>
      <c r="G272" s="71">
        <v>0</v>
      </c>
      <c r="H272" s="21">
        <v>0</v>
      </c>
      <c r="I272" s="71">
        <v>300</v>
      </c>
      <c r="J272" s="71">
        <v>300</v>
      </c>
      <c r="K272" s="71">
        <v>300</v>
      </c>
    </row>
    <row r="273" spans="1:13" ht="16.5" thickTop="1" thickBot="1" x14ac:dyDescent="0.3">
      <c r="A273" s="57"/>
      <c r="B273" s="57"/>
      <c r="C273" s="58" t="s">
        <v>127</v>
      </c>
      <c r="D273" s="57">
        <v>41</v>
      </c>
      <c r="E273" s="59">
        <v>500</v>
      </c>
      <c r="F273" s="59">
        <v>0</v>
      </c>
      <c r="G273" s="60">
        <v>0</v>
      </c>
      <c r="H273" s="59">
        <v>0</v>
      </c>
      <c r="I273" s="60">
        <v>300</v>
      </c>
      <c r="J273" s="60">
        <v>300</v>
      </c>
      <c r="K273" s="60">
        <v>300</v>
      </c>
    </row>
    <row r="274" spans="1:13" ht="16.5" thickTop="1" thickBot="1" x14ac:dyDescent="0.3">
      <c r="A274" s="25"/>
      <c r="B274" s="98"/>
      <c r="C274" s="99" t="s">
        <v>217</v>
      </c>
      <c r="D274" s="100">
        <v>41</v>
      </c>
      <c r="E274" s="21">
        <v>0</v>
      </c>
      <c r="F274" s="21">
        <v>0</v>
      </c>
      <c r="G274" s="71">
        <v>0</v>
      </c>
      <c r="H274" s="21">
        <v>0</v>
      </c>
      <c r="I274" s="71">
        <v>200</v>
      </c>
      <c r="J274" s="71">
        <v>200</v>
      </c>
      <c r="K274" s="71">
        <v>200</v>
      </c>
    </row>
    <row r="275" spans="1:13" ht="16.5" thickTop="1" thickBot="1" x14ac:dyDescent="0.3">
      <c r="A275" s="25"/>
      <c r="B275" s="98"/>
      <c r="C275" s="99" t="s">
        <v>196</v>
      </c>
      <c r="D275" s="100">
        <v>41</v>
      </c>
      <c r="E275" s="21">
        <v>500</v>
      </c>
      <c r="F275" s="21">
        <v>0</v>
      </c>
      <c r="G275" s="71">
        <v>0</v>
      </c>
      <c r="H275" s="21">
        <v>0</v>
      </c>
      <c r="I275" s="71">
        <v>100</v>
      </c>
      <c r="J275" s="71">
        <v>100</v>
      </c>
      <c r="K275" s="71">
        <v>100</v>
      </c>
    </row>
    <row r="276" spans="1:13" ht="16.5" thickTop="1" thickBot="1" x14ac:dyDescent="0.3">
      <c r="A276" s="54" t="s">
        <v>174</v>
      </c>
      <c r="B276" s="55"/>
      <c r="C276" s="187" t="s">
        <v>175</v>
      </c>
      <c r="D276" s="188"/>
      <c r="E276" s="12">
        <f>E277+E283+E295</f>
        <v>4478.0200000000004</v>
      </c>
      <c r="F276" s="12">
        <f>F277+F283+F290+F295</f>
        <v>4725.41</v>
      </c>
      <c r="G276" s="56">
        <f>G277+G283+G295</f>
        <v>2515</v>
      </c>
      <c r="H276" s="12">
        <f>H277+H283+H295</f>
        <v>2245.84</v>
      </c>
      <c r="I276" s="56">
        <f>I277+I283+I292+I295</f>
        <v>3700</v>
      </c>
      <c r="J276" s="56">
        <v>3700</v>
      </c>
      <c r="K276" s="56">
        <v>3700</v>
      </c>
      <c r="L276" s="4"/>
      <c r="M276" s="4"/>
    </row>
    <row r="277" spans="1:13" ht="16.5" thickTop="1" thickBot="1" x14ac:dyDescent="0.3">
      <c r="A277" s="57"/>
      <c r="B277" s="57"/>
      <c r="C277" s="58" t="s">
        <v>99</v>
      </c>
      <c r="D277" s="57">
        <v>41</v>
      </c>
      <c r="E277" s="59">
        <f>E278+E281</f>
        <v>1173.8</v>
      </c>
      <c r="F277" s="59">
        <f>F278+F281+F282</f>
        <v>989.55</v>
      </c>
      <c r="G277" s="60">
        <v>975</v>
      </c>
      <c r="H277" s="59">
        <v>975</v>
      </c>
      <c r="I277" s="60">
        <v>850</v>
      </c>
      <c r="J277" s="60">
        <v>850</v>
      </c>
      <c r="K277" s="60">
        <v>850</v>
      </c>
      <c r="L277" s="4"/>
      <c r="M277" s="4"/>
    </row>
    <row r="278" spans="1:13" ht="16.5" thickTop="1" thickBot="1" x14ac:dyDescent="0.3">
      <c r="A278" s="20"/>
      <c r="B278" s="39"/>
      <c r="C278" s="19" t="s">
        <v>100</v>
      </c>
      <c r="D278" s="39">
        <v>41</v>
      </c>
      <c r="E278" s="21">
        <v>1108.99</v>
      </c>
      <c r="F278" s="23">
        <v>907.55</v>
      </c>
      <c r="G278" s="71">
        <v>900</v>
      </c>
      <c r="H278" s="21">
        <v>900</v>
      </c>
      <c r="I278" s="72">
        <v>800</v>
      </c>
      <c r="J278" s="72">
        <v>800</v>
      </c>
      <c r="K278" s="72">
        <v>800</v>
      </c>
      <c r="L278" s="4"/>
      <c r="M278" s="4"/>
    </row>
    <row r="279" spans="1:13" ht="16.5" thickTop="1" thickBot="1" x14ac:dyDescent="0.3">
      <c r="A279" s="25"/>
      <c r="B279" s="39"/>
      <c r="C279" s="24" t="s">
        <v>101</v>
      </c>
      <c r="D279" s="97">
        <v>41</v>
      </c>
      <c r="E279" s="21">
        <v>0</v>
      </c>
      <c r="F279" s="21">
        <v>0</v>
      </c>
      <c r="G279" s="71">
        <v>0</v>
      </c>
      <c r="H279" s="21">
        <v>0</v>
      </c>
      <c r="I279" s="71">
        <v>400</v>
      </c>
      <c r="J279" s="71">
        <v>400</v>
      </c>
      <c r="K279" s="71">
        <v>400</v>
      </c>
    </row>
    <row r="280" spans="1:13" ht="16.5" thickTop="1" thickBot="1" x14ac:dyDescent="0.3">
      <c r="A280" s="25"/>
      <c r="B280" s="39"/>
      <c r="C280" s="24" t="s">
        <v>102</v>
      </c>
      <c r="D280" s="97">
        <v>41</v>
      </c>
      <c r="E280" s="21">
        <v>0</v>
      </c>
      <c r="F280" s="21">
        <v>0</v>
      </c>
      <c r="G280" s="71">
        <v>0</v>
      </c>
      <c r="H280" s="21">
        <v>0</v>
      </c>
      <c r="I280" s="71">
        <v>400</v>
      </c>
      <c r="J280" s="71">
        <v>400</v>
      </c>
      <c r="K280" s="71">
        <v>400</v>
      </c>
    </row>
    <row r="281" spans="1:13" ht="16.5" thickTop="1" thickBot="1" x14ac:dyDescent="0.3">
      <c r="A281" s="25"/>
      <c r="B281" s="39"/>
      <c r="C281" s="24" t="s">
        <v>218</v>
      </c>
      <c r="D281" s="97">
        <v>41</v>
      </c>
      <c r="E281" s="21">
        <v>64.81</v>
      </c>
      <c r="F281" s="21">
        <v>70</v>
      </c>
      <c r="G281" s="71">
        <v>75</v>
      </c>
      <c r="H281" s="21">
        <v>75</v>
      </c>
      <c r="I281" s="71">
        <v>50</v>
      </c>
      <c r="J281" s="71">
        <v>50</v>
      </c>
      <c r="K281" s="71">
        <v>50</v>
      </c>
    </row>
    <row r="282" spans="1:13" ht="16.5" thickTop="1" thickBot="1" x14ac:dyDescent="0.3">
      <c r="A282" s="25"/>
      <c r="B282" s="39"/>
      <c r="C282" s="24" t="s">
        <v>103</v>
      </c>
      <c r="D282" s="97">
        <v>41</v>
      </c>
      <c r="E282" s="21">
        <v>0</v>
      </c>
      <c r="F282" s="21">
        <v>12</v>
      </c>
      <c r="G282" s="71">
        <v>0</v>
      </c>
      <c r="H282" s="21">
        <v>0</v>
      </c>
      <c r="I282" s="71">
        <v>0</v>
      </c>
      <c r="J282" s="71">
        <v>0</v>
      </c>
      <c r="K282" s="71">
        <v>0</v>
      </c>
    </row>
    <row r="283" spans="1:13" ht="16.5" thickTop="1" thickBot="1" x14ac:dyDescent="0.3">
      <c r="A283" s="57"/>
      <c r="B283" s="57"/>
      <c r="C283" s="58" t="s">
        <v>108</v>
      </c>
      <c r="D283" s="57">
        <v>41</v>
      </c>
      <c r="E283" s="59">
        <f>E286+E288+E289</f>
        <v>821.32</v>
      </c>
      <c r="F283" s="59">
        <f>F286+F288+F289</f>
        <v>1009.26</v>
      </c>
      <c r="G283" s="60">
        <f>G286+G288+G289</f>
        <v>390</v>
      </c>
      <c r="H283" s="59">
        <f>H286+H288+H289</f>
        <v>870</v>
      </c>
      <c r="I283" s="60">
        <f>I284+I286+I288+I289</f>
        <v>2350</v>
      </c>
      <c r="J283" s="60">
        <v>2350</v>
      </c>
      <c r="K283" s="60">
        <v>2350</v>
      </c>
      <c r="L283" s="4"/>
      <c r="M283" s="4"/>
    </row>
    <row r="284" spans="1:13" ht="16.5" thickTop="1" thickBot="1" x14ac:dyDescent="0.3">
      <c r="A284" s="20"/>
      <c r="B284" s="39"/>
      <c r="C284" s="19" t="s">
        <v>113</v>
      </c>
      <c r="D284" s="40" t="s">
        <v>50</v>
      </c>
      <c r="E284" s="21">
        <v>0</v>
      </c>
      <c r="F284" s="21">
        <v>0</v>
      </c>
      <c r="G284" s="71">
        <v>0</v>
      </c>
      <c r="H284" s="21">
        <v>0</v>
      </c>
      <c r="I284" s="72">
        <v>1500</v>
      </c>
      <c r="J284" s="72">
        <v>1500</v>
      </c>
      <c r="K284" s="72">
        <v>1500</v>
      </c>
      <c r="L284" s="4"/>
      <c r="M284" s="4"/>
    </row>
    <row r="285" spans="1:13" ht="16.5" thickTop="1" thickBot="1" x14ac:dyDescent="0.3">
      <c r="A285" s="25"/>
      <c r="B285" s="39"/>
      <c r="C285" s="24" t="s">
        <v>219</v>
      </c>
      <c r="D285" s="41" t="s">
        <v>50</v>
      </c>
      <c r="E285" s="21">
        <v>0</v>
      </c>
      <c r="F285" s="21">
        <v>0</v>
      </c>
      <c r="G285" s="71">
        <v>0</v>
      </c>
      <c r="H285" s="21">
        <v>0</v>
      </c>
      <c r="I285" s="71">
        <v>1500</v>
      </c>
      <c r="J285" s="71">
        <v>1500</v>
      </c>
      <c r="K285" s="71">
        <v>1500</v>
      </c>
    </row>
    <row r="286" spans="1:13" ht="16.5" thickTop="1" thickBot="1" x14ac:dyDescent="0.3">
      <c r="A286" s="20"/>
      <c r="B286" s="39"/>
      <c r="C286" s="19" t="s">
        <v>113</v>
      </c>
      <c r="D286" s="39">
        <v>41</v>
      </c>
      <c r="E286" s="21">
        <v>438.33</v>
      </c>
      <c r="F286" s="21">
        <v>599.63</v>
      </c>
      <c r="G286" s="71">
        <v>100</v>
      </c>
      <c r="H286" s="21">
        <v>100</v>
      </c>
      <c r="I286" s="72">
        <v>150</v>
      </c>
      <c r="J286" s="72">
        <v>150</v>
      </c>
      <c r="K286" s="72">
        <v>150</v>
      </c>
      <c r="L286" s="4"/>
      <c r="M286" s="4"/>
    </row>
    <row r="287" spans="1:13" ht="16.5" thickTop="1" thickBot="1" x14ac:dyDescent="0.3">
      <c r="A287" s="25"/>
      <c r="B287" s="39"/>
      <c r="C287" s="24" t="s">
        <v>213</v>
      </c>
      <c r="D287" s="97">
        <v>41</v>
      </c>
      <c r="E287" s="21">
        <v>0</v>
      </c>
      <c r="F287" s="21">
        <v>0</v>
      </c>
      <c r="G287" s="71">
        <v>0</v>
      </c>
      <c r="H287" s="21">
        <v>0</v>
      </c>
      <c r="I287" s="71">
        <v>150</v>
      </c>
      <c r="J287" s="71">
        <v>150</v>
      </c>
      <c r="K287" s="71">
        <v>150</v>
      </c>
    </row>
    <row r="288" spans="1:13" ht="16.5" thickTop="1" thickBot="1" x14ac:dyDescent="0.3">
      <c r="A288" s="25"/>
      <c r="B288" s="39"/>
      <c r="C288" s="24" t="s">
        <v>186</v>
      </c>
      <c r="D288" s="97">
        <v>41</v>
      </c>
      <c r="E288" s="21">
        <v>280.16000000000003</v>
      </c>
      <c r="F288" s="21">
        <v>278.82</v>
      </c>
      <c r="G288" s="71">
        <v>120</v>
      </c>
      <c r="H288" s="21">
        <v>520</v>
      </c>
      <c r="I288" s="71">
        <v>400</v>
      </c>
      <c r="J288" s="71">
        <v>400</v>
      </c>
      <c r="K288" s="71">
        <v>400</v>
      </c>
    </row>
    <row r="289" spans="1:13" ht="16.5" thickTop="1" thickBot="1" x14ac:dyDescent="0.3">
      <c r="A289" s="25"/>
      <c r="B289" s="39"/>
      <c r="C289" s="24" t="s">
        <v>117</v>
      </c>
      <c r="D289" s="97">
        <v>41</v>
      </c>
      <c r="E289" s="21">
        <v>102.83</v>
      </c>
      <c r="F289" s="21">
        <v>130.81</v>
      </c>
      <c r="G289" s="71">
        <v>170</v>
      </c>
      <c r="H289" s="21">
        <v>250</v>
      </c>
      <c r="I289" s="71">
        <v>300</v>
      </c>
      <c r="J289" s="71">
        <v>300</v>
      </c>
      <c r="K289" s="71">
        <v>300</v>
      </c>
    </row>
    <row r="290" spans="1:13" ht="16.5" thickTop="1" thickBot="1" x14ac:dyDescent="0.3">
      <c r="A290" s="57"/>
      <c r="B290" s="57"/>
      <c r="C290" s="58" t="s">
        <v>119</v>
      </c>
      <c r="D290" s="57">
        <v>41</v>
      </c>
      <c r="E290" s="59">
        <v>0</v>
      </c>
      <c r="F290" s="59">
        <v>161.30000000000001</v>
      </c>
      <c r="G290" s="60">
        <v>0</v>
      </c>
      <c r="H290" s="59">
        <v>0</v>
      </c>
      <c r="I290" s="60">
        <v>0</v>
      </c>
      <c r="J290" s="60">
        <v>0</v>
      </c>
      <c r="K290" s="60">
        <v>0</v>
      </c>
    </row>
    <row r="291" spans="1:13" ht="16.5" thickTop="1" thickBot="1" x14ac:dyDescent="0.3">
      <c r="A291" s="25"/>
      <c r="B291" s="39"/>
      <c r="C291" s="24" t="s">
        <v>235</v>
      </c>
      <c r="D291" s="97">
        <v>41</v>
      </c>
      <c r="E291" s="21">
        <v>0</v>
      </c>
      <c r="F291" s="21">
        <v>161.30000000000001</v>
      </c>
      <c r="G291" s="71">
        <v>0</v>
      </c>
      <c r="H291" s="21">
        <v>0</v>
      </c>
      <c r="I291" s="71">
        <v>0</v>
      </c>
      <c r="J291" s="71">
        <v>0</v>
      </c>
      <c r="K291" s="71">
        <v>0</v>
      </c>
    </row>
    <row r="292" spans="1:13" ht="16.5" thickTop="1" thickBot="1" x14ac:dyDescent="0.3">
      <c r="A292" s="57"/>
      <c r="B292" s="57"/>
      <c r="C292" s="58" t="s">
        <v>161</v>
      </c>
      <c r="D292" s="57">
        <v>41</v>
      </c>
      <c r="E292" s="59">
        <v>0</v>
      </c>
      <c r="F292" s="59">
        <v>0</v>
      </c>
      <c r="G292" s="60">
        <v>0</v>
      </c>
      <c r="H292" s="59">
        <v>0</v>
      </c>
      <c r="I292" s="60">
        <v>200</v>
      </c>
      <c r="J292" s="60">
        <v>200</v>
      </c>
      <c r="K292" s="60">
        <v>200</v>
      </c>
      <c r="L292" s="4"/>
      <c r="M292" s="4"/>
    </row>
    <row r="293" spans="1:13" ht="16.5" thickTop="1" thickBot="1" x14ac:dyDescent="0.3">
      <c r="A293" s="73"/>
      <c r="B293" s="73"/>
      <c r="C293" s="74" t="s">
        <v>124</v>
      </c>
      <c r="D293" s="75">
        <v>41</v>
      </c>
      <c r="E293" s="76">
        <v>0</v>
      </c>
      <c r="F293" s="76">
        <v>0</v>
      </c>
      <c r="G293" s="77">
        <v>0</v>
      </c>
      <c r="H293" s="76">
        <v>0</v>
      </c>
      <c r="I293" s="77">
        <v>100</v>
      </c>
      <c r="J293" s="77">
        <v>100</v>
      </c>
      <c r="K293" s="77">
        <v>100</v>
      </c>
      <c r="L293" s="78"/>
      <c r="M293" s="78"/>
    </row>
    <row r="294" spans="1:13" ht="16.5" thickTop="1" thickBot="1" x14ac:dyDescent="0.3">
      <c r="A294" s="25"/>
      <c r="B294" s="39"/>
      <c r="C294" s="24" t="s">
        <v>125</v>
      </c>
      <c r="D294" s="97">
        <v>41</v>
      </c>
      <c r="E294" s="21">
        <v>0</v>
      </c>
      <c r="F294" s="21">
        <v>0</v>
      </c>
      <c r="G294" s="71">
        <v>0</v>
      </c>
      <c r="H294" s="21">
        <v>0</v>
      </c>
      <c r="I294" s="71">
        <v>100</v>
      </c>
      <c r="J294" s="71">
        <v>100</v>
      </c>
      <c r="K294" s="71">
        <v>100</v>
      </c>
    </row>
    <row r="295" spans="1:13" ht="16.5" thickTop="1" thickBot="1" x14ac:dyDescent="0.3">
      <c r="A295" s="57"/>
      <c r="B295" s="57"/>
      <c r="C295" s="58" t="s">
        <v>127</v>
      </c>
      <c r="D295" s="57">
        <v>41</v>
      </c>
      <c r="E295" s="59">
        <f>38.9+2444</f>
        <v>2482.9</v>
      </c>
      <c r="F295" s="59">
        <v>2565.3000000000002</v>
      </c>
      <c r="G295" s="60">
        <v>1150</v>
      </c>
      <c r="H295" s="59">
        <f>H296+H298</f>
        <v>400.84000000000003</v>
      </c>
      <c r="I295" s="60">
        <v>300</v>
      </c>
      <c r="J295" s="60">
        <v>300</v>
      </c>
      <c r="K295" s="60">
        <v>300</v>
      </c>
      <c r="L295" s="4"/>
      <c r="M295" s="4"/>
    </row>
    <row r="296" spans="1:13" ht="16.5" thickTop="1" thickBot="1" x14ac:dyDescent="0.3">
      <c r="A296" s="73"/>
      <c r="B296" s="95"/>
      <c r="C296" s="102" t="s">
        <v>220</v>
      </c>
      <c r="D296" s="75">
        <v>41</v>
      </c>
      <c r="E296" s="76">
        <v>38.9</v>
      </c>
      <c r="F296" s="76">
        <v>2565.3000000000002</v>
      </c>
      <c r="G296" s="77">
        <v>1000</v>
      </c>
      <c r="H296" s="76">
        <v>250.84</v>
      </c>
      <c r="I296" s="77">
        <v>300</v>
      </c>
      <c r="J296" s="77">
        <v>300</v>
      </c>
      <c r="K296" s="77">
        <v>300</v>
      </c>
      <c r="L296" s="4"/>
      <c r="M296" s="4"/>
    </row>
    <row r="297" spans="1:13" ht="16.5" thickTop="1" thickBot="1" x14ac:dyDescent="0.3">
      <c r="A297" s="73"/>
      <c r="B297" s="95"/>
      <c r="C297" s="102" t="s">
        <v>130</v>
      </c>
      <c r="D297" s="93">
        <v>52</v>
      </c>
      <c r="E297" s="76">
        <v>2444</v>
      </c>
      <c r="F297" s="76">
        <v>0</v>
      </c>
      <c r="G297" s="77">
        <v>0</v>
      </c>
      <c r="H297" s="76">
        <v>0</v>
      </c>
      <c r="I297" s="77">
        <v>0</v>
      </c>
      <c r="J297" s="77">
        <v>0</v>
      </c>
      <c r="K297" s="77">
        <v>0</v>
      </c>
      <c r="L297" s="4"/>
      <c r="M297" s="4"/>
    </row>
    <row r="298" spans="1:13" ht="16.5" thickTop="1" thickBot="1" x14ac:dyDescent="0.3">
      <c r="A298" s="73"/>
      <c r="B298" s="95"/>
      <c r="C298" s="102" t="s">
        <v>134</v>
      </c>
      <c r="D298" s="93">
        <v>41</v>
      </c>
      <c r="E298" s="76">
        <v>0</v>
      </c>
      <c r="F298" s="76">
        <v>0</v>
      </c>
      <c r="G298" s="77">
        <v>150</v>
      </c>
      <c r="H298" s="76">
        <v>150</v>
      </c>
      <c r="I298" s="77">
        <v>0</v>
      </c>
      <c r="J298" s="77">
        <v>0</v>
      </c>
      <c r="K298" s="77">
        <v>0</v>
      </c>
      <c r="L298" s="4"/>
      <c r="M298" s="4"/>
    </row>
    <row r="299" spans="1:13" ht="16.5" thickTop="1" thickBot="1" x14ac:dyDescent="0.3">
      <c r="A299" s="54" t="s">
        <v>176</v>
      </c>
      <c r="B299" s="55"/>
      <c r="C299" s="187" t="s">
        <v>223</v>
      </c>
      <c r="D299" s="188"/>
      <c r="E299" s="12">
        <v>1280.23</v>
      </c>
      <c r="F299" s="12">
        <v>187.44</v>
      </c>
      <c r="G299" s="56">
        <f>G306+G314+G317</f>
        <v>1960</v>
      </c>
      <c r="H299" s="12">
        <f>H306+H314+H317</f>
        <v>2310</v>
      </c>
      <c r="I299" s="56">
        <f>I300+I306+I314+I317</f>
        <v>3950</v>
      </c>
      <c r="J299" s="56">
        <v>3950</v>
      </c>
      <c r="K299" s="56">
        <v>3950</v>
      </c>
    </row>
    <row r="300" spans="1:13" ht="16.5" thickTop="1" thickBot="1" x14ac:dyDescent="0.3">
      <c r="A300" s="57"/>
      <c r="B300" s="57"/>
      <c r="C300" s="58" t="s">
        <v>85</v>
      </c>
      <c r="D300" s="57">
        <v>41</v>
      </c>
      <c r="E300" s="59">
        <v>0</v>
      </c>
      <c r="F300" s="59">
        <v>0</v>
      </c>
      <c r="G300" s="60">
        <v>0</v>
      </c>
      <c r="H300" s="59">
        <v>0</v>
      </c>
      <c r="I300" s="60">
        <f>I301+I302+I303+I304+I305</f>
        <v>100</v>
      </c>
      <c r="J300" s="60">
        <v>100</v>
      </c>
      <c r="K300" s="60">
        <v>100</v>
      </c>
    </row>
    <row r="301" spans="1:13" ht="16.5" thickTop="1" thickBot="1" x14ac:dyDescent="0.3">
      <c r="A301" s="75"/>
      <c r="B301" s="73"/>
      <c r="C301" s="74" t="s">
        <v>86</v>
      </c>
      <c r="D301" s="75">
        <v>41</v>
      </c>
      <c r="E301" s="76">
        <v>0</v>
      </c>
      <c r="F301" s="76">
        <v>0</v>
      </c>
      <c r="G301" s="77">
        <v>0</v>
      </c>
      <c r="H301" s="76">
        <v>0</v>
      </c>
      <c r="I301" s="77">
        <v>10</v>
      </c>
      <c r="J301" s="77">
        <v>10</v>
      </c>
      <c r="K301" s="77">
        <v>10</v>
      </c>
      <c r="L301" s="78"/>
      <c r="M301" s="78"/>
    </row>
    <row r="302" spans="1:13" ht="16.5" thickTop="1" thickBot="1" x14ac:dyDescent="0.3">
      <c r="A302" s="25"/>
      <c r="B302" s="39"/>
      <c r="C302" s="24" t="s">
        <v>89</v>
      </c>
      <c r="D302" s="97">
        <v>41</v>
      </c>
      <c r="E302" s="21">
        <v>0</v>
      </c>
      <c r="F302" s="21">
        <v>0</v>
      </c>
      <c r="G302" s="71">
        <v>0</v>
      </c>
      <c r="H302" s="21">
        <v>0</v>
      </c>
      <c r="I302" s="71">
        <v>50</v>
      </c>
      <c r="J302" s="71">
        <v>50</v>
      </c>
      <c r="K302" s="71">
        <v>50</v>
      </c>
    </row>
    <row r="303" spans="1:13" ht="16.5" thickTop="1" thickBot="1" x14ac:dyDescent="0.3">
      <c r="A303" s="25"/>
      <c r="B303" s="39"/>
      <c r="C303" s="24" t="s">
        <v>90</v>
      </c>
      <c r="D303" s="97">
        <v>41</v>
      </c>
      <c r="E303" s="21">
        <v>0</v>
      </c>
      <c r="F303" s="21">
        <v>0</v>
      </c>
      <c r="G303" s="71">
        <v>0</v>
      </c>
      <c r="H303" s="21">
        <v>0</v>
      </c>
      <c r="I303" s="71">
        <v>10</v>
      </c>
      <c r="J303" s="71">
        <v>10</v>
      </c>
      <c r="K303" s="71">
        <v>10</v>
      </c>
    </row>
    <row r="304" spans="1:13" ht="16.5" thickTop="1" thickBot="1" x14ac:dyDescent="0.3">
      <c r="A304" s="25"/>
      <c r="B304" s="39"/>
      <c r="C304" s="24" t="s">
        <v>91</v>
      </c>
      <c r="D304" s="97">
        <v>41</v>
      </c>
      <c r="E304" s="21">
        <v>0</v>
      </c>
      <c r="F304" s="21">
        <v>0</v>
      </c>
      <c r="G304" s="71">
        <v>0</v>
      </c>
      <c r="H304" s="21">
        <v>0</v>
      </c>
      <c r="I304" s="71">
        <v>10</v>
      </c>
      <c r="J304" s="71">
        <v>10</v>
      </c>
      <c r="K304" s="71">
        <v>10</v>
      </c>
    </row>
    <row r="305" spans="1:13" ht="16.5" thickTop="1" thickBot="1" x14ac:dyDescent="0.3">
      <c r="A305" s="25"/>
      <c r="B305" s="39"/>
      <c r="C305" s="24" t="s">
        <v>93</v>
      </c>
      <c r="D305" s="97">
        <v>41</v>
      </c>
      <c r="E305" s="21">
        <v>0</v>
      </c>
      <c r="F305" s="21">
        <v>0</v>
      </c>
      <c r="G305" s="71">
        <v>0</v>
      </c>
      <c r="H305" s="21">
        <v>0</v>
      </c>
      <c r="I305" s="71">
        <v>20</v>
      </c>
      <c r="J305" s="71">
        <v>20</v>
      </c>
      <c r="K305" s="71">
        <v>20</v>
      </c>
    </row>
    <row r="306" spans="1:13" ht="16.5" thickTop="1" thickBot="1" x14ac:dyDescent="0.3">
      <c r="A306" s="57"/>
      <c r="B306" s="57"/>
      <c r="C306" s="58" t="s">
        <v>108</v>
      </c>
      <c r="D306" s="57">
        <v>41</v>
      </c>
      <c r="E306" s="59">
        <v>0</v>
      </c>
      <c r="F306" s="59">
        <v>0</v>
      </c>
      <c r="G306" s="60">
        <v>250</v>
      </c>
      <c r="H306" s="59">
        <v>250</v>
      </c>
      <c r="I306" s="60">
        <f>I307+I308+I309+I310+I311+I313</f>
        <v>2150</v>
      </c>
      <c r="J306" s="60">
        <v>2150</v>
      </c>
      <c r="K306" s="60">
        <v>2150</v>
      </c>
    </row>
    <row r="307" spans="1:13" ht="16.5" thickTop="1" thickBot="1" x14ac:dyDescent="0.3">
      <c r="A307" s="25"/>
      <c r="B307" s="39"/>
      <c r="C307" s="24" t="s">
        <v>109</v>
      </c>
      <c r="D307" s="97">
        <v>41</v>
      </c>
      <c r="E307" s="21">
        <v>0</v>
      </c>
      <c r="F307" s="21">
        <v>0</v>
      </c>
      <c r="G307" s="71">
        <v>0</v>
      </c>
      <c r="H307" s="21">
        <v>0</v>
      </c>
      <c r="I307" s="71">
        <v>50</v>
      </c>
      <c r="J307" s="71">
        <v>50</v>
      </c>
      <c r="K307" s="71">
        <v>50</v>
      </c>
    </row>
    <row r="308" spans="1:13" ht="16.5" thickTop="1" thickBot="1" x14ac:dyDescent="0.3">
      <c r="A308" s="25"/>
      <c r="B308" s="39"/>
      <c r="C308" s="24" t="s">
        <v>111</v>
      </c>
      <c r="D308" s="97">
        <v>41</v>
      </c>
      <c r="E308" s="21">
        <v>0</v>
      </c>
      <c r="F308" s="21">
        <v>0</v>
      </c>
      <c r="G308" s="71">
        <v>0</v>
      </c>
      <c r="H308" s="21">
        <v>0</v>
      </c>
      <c r="I308" s="71">
        <v>50</v>
      </c>
      <c r="J308" s="71">
        <v>50</v>
      </c>
      <c r="K308" s="71">
        <v>50</v>
      </c>
    </row>
    <row r="309" spans="1:13" ht="16.5" thickTop="1" thickBot="1" x14ac:dyDescent="0.3">
      <c r="A309" s="25"/>
      <c r="B309" s="39"/>
      <c r="C309" s="24" t="s">
        <v>112</v>
      </c>
      <c r="D309" s="97">
        <v>41</v>
      </c>
      <c r="E309" s="21">
        <v>0</v>
      </c>
      <c r="F309" s="21">
        <v>0</v>
      </c>
      <c r="G309" s="71">
        <v>0</v>
      </c>
      <c r="H309" s="21">
        <v>0</v>
      </c>
      <c r="I309" s="71">
        <v>50</v>
      </c>
      <c r="J309" s="71">
        <v>50</v>
      </c>
      <c r="K309" s="71">
        <v>50</v>
      </c>
    </row>
    <row r="310" spans="1:13" ht="16.5" thickTop="1" thickBot="1" x14ac:dyDescent="0.3">
      <c r="A310" s="25"/>
      <c r="B310" s="39"/>
      <c r="C310" s="24" t="s">
        <v>113</v>
      </c>
      <c r="D310" s="41" t="s">
        <v>50</v>
      </c>
      <c r="E310" s="21">
        <v>0</v>
      </c>
      <c r="F310" s="21">
        <v>0</v>
      </c>
      <c r="G310" s="71">
        <v>0</v>
      </c>
      <c r="H310" s="21">
        <v>0</v>
      </c>
      <c r="I310" s="71">
        <v>1500</v>
      </c>
      <c r="J310" s="71">
        <v>1500</v>
      </c>
      <c r="K310" s="71">
        <v>1500</v>
      </c>
    </row>
    <row r="311" spans="1:13" ht="16.5" thickTop="1" thickBot="1" x14ac:dyDescent="0.3">
      <c r="A311" s="20"/>
      <c r="B311" s="39"/>
      <c r="C311" s="24" t="s">
        <v>113</v>
      </c>
      <c r="D311" s="39">
        <v>41</v>
      </c>
      <c r="E311" s="21">
        <v>0</v>
      </c>
      <c r="F311" s="117">
        <v>0</v>
      </c>
      <c r="G311" s="71">
        <v>200</v>
      </c>
      <c r="H311" s="21">
        <v>200</v>
      </c>
      <c r="I311" s="71">
        <v>300</v>
      </c>
      <c r="J311" s="72">
        <v>300</v>
      </c>
      <c r="K311" s="72">
        <v>300</v>
      </c>
      <c r="L311" s="4"/>
      <c r="M311" s="4"/>
    </row>
    <row r="312" spans="1:13" ht="16.5" thickTop="1" thickBot="1" x14ac:dyDescent="0.3">
      <c r="A312" s="20"/>
      <c r="B312" s="39"/>
      <c r="C312" s="24" t="s">
        <v>115</v>
      </c>
      <c r="D312" s="39">
        <v>41</v>
      </c>
      <c r="E312" s="21">
        <v>0</v>
      </c>
      <c r="F312" s="117">
        <v>0</v>
      </c>
      <c r="G312" s="71">
        <v>50</v>
      </c>
      <c r="H312" s="21">
        <v>50</v>
      </c>
      <c r="I312" s="71"/>
      <c r="J312" s="72"/>
      <c r="K312" s="72"/>
      <c r="L312" s="4"/>
      <c r="M312" s="4"/>
    </row>
    <row r="313" spans="1:13" ht="16.5" thickTop="1" thickBot="1" x14ac:dyDescent="0.3">
      <c r="A313" s="25"/>
      <c r="B313" s="39"/>
      <c r="C313" s="24" t="s">
        <v>118</v>
      </c>
      <c r="D313" s="97">
        <v>41</v>
      </c>
      <c r="E313" s="21">
        <v>0</v>
      </c>
      <c r="F313" s="21">
        <v>0</v>
      </c>
      <c r="G313" s="71">
        <v>0</v>
      </c>
      <c r="H313" s="21">
        <v>0</v>
      </c>
      <c r="I313" s="71">
        <v>200</v>
      </c>
      <c r="J313" s="71">
        <v>200</v>
      </c>
      <c r="K313" s="71">
        <v>200</v>
      </c>
    </row>
    <row r="314" spans="1:13" ht="16.5" thickTop="1" thickBot="1" x14ac:dyDescent="0.3">
      <c r="A314" s="57"/>
      <c r="B314" s="57"/>
      <c r="C314" s="58" t="s">
        <v>161</v>
      </c>
      <c r="D314" s="57">
        <v>41</v>
      </c>
      <c r="E314" s="59">
        <v>0</v>
      </c>
      <c r="F314" s="59">
        <v>0</v>
      </c>
      <c r="G314" s="60">
        <v>200</v>
      </c>
      <c r="H314" s="59">
        <v>50</v>
      </c>
      <c r="I314" s="60">
        <v>100</v>
      </c>
      <c r="J314" s="60">
        <v>100</v>
      </c>
      <c r="K314" s="60">
        <v>100</v>
      </c>
    </row>
    <row r="315" spans="1:13" ht="16.5" thickTop="1" thickBot="1" x14ac:dyDescent="0.3">
      <c r="A315" s="25"/>
      <c r="B315" s="39"/>
      <c r="C315" s="24" t="s">
        <v>247</v>
      </c>
      <c r="D315" s="97">
        <v>41</v>
      </c>
      <c r="E315" s="21">
        <v>0</v>
      </c>
      <c r="F315" s="21">
        <v>0</v>
      </c>
      <c r="G315" s="71">
        <v>200</v>
      </c>
      <c r="H315" s="21">
        <v>50</v>
      </c>
      <c r="I315" s="71"/>
      <c r="J315" s="71"/>
      <c r="K315" s="71"/>
    </row>
    <row r="316" spans="1:13" ht="16.5" thickTop="1" thickBot="1" x14ac:dyDescent="0.3">
      <c r="A316" s="25"/>
      <c r="B316" s="39"/>
      <c r="C316" s="24" t="s">
        <v>125</v>
      </c>
      <c r="D316" s="97">
        <v>41</v>
      </c>
      <c r="E316" s="21">
        <v>0</v>
      </c>
      <c r="F316" s="21">
        <v>0</v>
      </c>
      <c r="G316" s="71">
        <v>0</v>
      </c>
      <c r="H316" s="21">
        <v>0</v>
      </c>
      <c r="I316" s="71">
        <v>100</v>
      </c>
      <c r="J316" s="71">
        <v>100</v>
      </c>
      <c r="K316" s="71">
        <v>100</v>
      </c>
    </row>
    <row r="317" spans="1:13" ht="16.5" thickTop="1" thickBot="1" x14ac:dyDescent="0.3">
      <c r="A317" s="57"/>
      <c r="B317" s="57"/>
      <c r="C317" s="58" t="s">
        <v>127</v>
      </c>
      <c r="D317" s="57">
        <v>41</v>
      </c>
      <c r="E317" s="59">
        <v>1280.23</v>
      </c>
      <c r="F317" s="59">
        <v>187.44</v>
      </c>
      <c r="G317" s="60">
        <v>1510</v>
      </c>
      <c r="H317" s="59">
        <f>H318+H323+H324+H325</f>
        <v>2010</v>
      </c>
      <c r="I317" s="60">
        <f>I318+I323+I324+I325</f>
        <v>1600</v>
      </c>
      <c r="J317" s="60">
        <v>1600</v>
      </c>
      <c r="K317" s="60">
        <v>1600</v>
      </c>
    </row>
    <row r="318" spans="1:13" ht="16.5" thickTop="1" thickBot="1" x14ac:dyDescent="0.3">
      <c r="A318" s="73"/>
      <c r="B318" s="73"/>
      <c r="C318" s="87" t="s">
        <v>177</v>
      </c>
      <c r="D318" s="73">
        <v>41</v>
      </c>
      <c r="E318" s="88">
        <v>0</v>
      </c>
      <c r="F318" s="88">
        <v>0</v>
      </c>
      <c r="G318" s="89">
        <v>500</v>
      </c>
      <c r="H318" s="76">
        <v>500</v>
      </c>
      <c r="I318" s="89">
        <f>I319+I320+I321+I322</f>
        <v>500</v>
      </c>
      <c r="J318" s="89">
        <v>500</v>
      </c>
      <c r="K318" s="89">
        <v>500</v>
      </c>
      <c r="L318" s="78"/>
      <c r="M318" s="78"/>
    </row>
    <row r="319" spans="1:13" ht="16.5" thickTop="1" thickBot="1" x14ac:dyDescent="0.3">
      <c r="A319" s="75"/>
      <c r="B319" s="75"/>
      <c r="C319" s="74" t="s">
        <v>178</v>
      </c>
      <c r="D319" s="75">
        <v>41</v>
      </c>
      <c r="E319" s="76">
        <v>0</v>
      </c>
      <c r="F319" s="76">
        <v>0</v>
      </c>
      <c r="G319" s="77">
        <v>0</v>
      </c>
      <c r="H319" s="76">
        <v>0</v>
      </c>
      <c r="I319" s="77">
        <v>100</v>
      </c>
      <c r="J319" s="77">
        <v>100</v>
      </c>
      <c r="K319" s="77">
        <v>100</v>
      </c>
      <c r="L319" s="78"/>
      <c r="M319" s="78"/>
    </row>
    <row r="320" spans="1:13" ht="16.5" thickTop="1" thickBot="1" x14ac:dyDescent="0.3">
      <c r="A320" s="75"/>
      <c r="B320" s="75"/>
      <c r="C320" s="74" t="s">
        <v>179</v>
      </c>
      <c r="D320" s="75">
        <v>41</v>
      </c>
      <c r="E320" s="76">
        <v>0</v>
      </c>
      <c r="F320" s="76">
        <v>0</v>
      </c>
      <c r="G320" s="77">
        <v>0</v>
      </c>
      <c r="H320" s="76">
        <v>0</v>
      </c>
      <c r="I320" s="77">
        <v>100</v>
      </c>
      <c r="J320" s="77">
        <v>100</v>
      </c>
      <c r="K320" s="77">
        <v>100</v>
      </c>
      <c r="L320" s="78"/>
      <c r="M320" s="78"/>
    </row>
    <row r="321" spans="1:13" ht="16.5" thickTop="1" thickBot="1" x14ac:dyDescent="0.3">
      <c r="A321" s="75"/>
      <c r="B321" s="75"/>
      <c r="C321" s="74" t="s">
        <v>180</v>
      </c>
      <c r="D321" s="75">
        <v>41</v>
      </c>
      <c r="E321" s="76">
        <v>0</v>
      </c>
      <c r="F321" s="76">
        <v>0</v>
      </c>
      <c r="G321" s="77">
        <v>0</v>
      </c>
      <c r="H321" s="76">
        <v>0</v>
      </c>
      <c r="I321" s="77">
        <v>50</v>
      </c>
      <c r="J321" s="77">
        <v>50</v>
      </c>
      <c r="K321" s="77">
        <v>50</v>
      </c>
      <c r="L321" s="78"/>
      <c r="M321" s="78"/>
    </row>
    <row r="322" spans="1:13" ht="16.5" thickTop="1" thickBot="1" x14ac:dyDescent="0.3">
      <c r="A322" s="75"/>
      <c r="B322" s="75"/>
      <c r="C322" s="74" t="s">
        <v>221</v>
      </c>
      <c r="D322" s="75">
        <v>41</v>
      </c>
      <c r="E322" s="76">
        <v>0</v>
      </c>
      <c r="F322" s="76">
        <v>0</v>
      </c>
      <c r="G322" s="77">
        <v>0</v>
      </c>
      <c r="H322" s="76">
        <v>0</v>
      </c>
      <c r="I322" s="77">
        <v>250</v>
      </c>
      <c r="J322" s="77">
        <v>250</v>
      </c>
      <c r="K322" s="77">
        <v>250</v>
      </c>
      <c r="L322" s="78"/>
      <c r="M322" s="78"/>
    </row>
    <row r="323" spans="1:13" ht="16.5" thickTop="1" thickBot="1" x14ac:dyDescent="0.3">
      <c r="A323" s="75"/>
      <c r="B323" s="73"/>
      <c r="C323" s="74" t="s">
        <v>222</v>
      </c>
      <c r="D323" s="75">
        <v>41</v>
      </c>
      <c r="E323" s="76">
        <v>0</v>
      </c>
      <c r="F323" s="76">
        <v>0</v>
      </c>
      <c r="G323" s="77">
        <v>0</v>
      </c>
      <c r="H323" s="76">
        <v>500</v>
      </c>
      <c r="I323" s="77">
        <v>500</v>
      </c>
      <c r="J323" s="77">
        <v>500</v>
      </c>
      <c r="K323" s="77">
        <v>500</v>
      </c>
      <c r="L323" s="78"/>
      <c r="M323" s="78"/>
    </row>
    <row r="324" spans="1:13" ht="16.5" thickTop="1" thickBot="1" x14ac:dyDescent="0.3">
      <c r="A324" s="75"/>
      <c r="B324" s="73"/>
      <c r="C324" s="74" t="s">
        <v>196</v>
      </c>
      <c r="D324" s="75">
        <v>41</v>
      </c>
      <c r="E324" s="76">
        <v>1100</v>
      </c>
      <c r="F324" s="76">
        <v>0</v>
      </c>
      <c r="G324" s="77">
        <v>500</v>
      </c>
      <c r="H324" s="76">
        <v>500</v>
      </c>
      <c r="I324" s="77">
        <v>300</v>
      </c>
      <c r="J324" s="77">
        <v>300</v>
      </c>
      <c r="K324" s="77">
        <v>300</v>
      </c>
      <c r="L324" s="78"/>
      <c r="M324" s="78"/>
    </row>
    <row r="325" spans="1:13" ht="16.5" thickTop="1" thickBot="1" x14ac:dyDescent="0.3">
      <c r="A325" s="25"/>
      <c r="B325" s="39"/>
      <c r="C325" s="24" t="s">
        <v>138</v>
      </c>
      <c r="D325" s="97">
        <v>41</v>
      </c>
      <c r="E325" s="21">
        <v>180.23</v>
      </c>
      <c r="F325" s="21">
        <v>187.44</v>
      </c>
      <c r="G325" s="71">
        <v>510</v>
      </c>
      <c r="H325" s="21">
        <v>510</v>
      </c>
      <c r="I325" s="71">
        <v>300</v>
      </c>
      <c r="J325" s="71">
        <v>300</v>
      </c>
      <c r="K325" s="71">
        <v>300</v>
      </c>
    </row>
    <row r="326" spans="1:13" ht="16.5" thickTop="1" thickBot="1" x14ac:dyDescent="0.3">
      <c r="A326" s="54" t="s">
        <v>181</v>
      </c>
      <c r="B326" s="55"/>
      <c r="C326" s="187" t="s">
        <v>225</v>
      </c>
      <c r="D326" s="188"/>
      <c r="E326" s="12">
        <v>0</v>
      </c>
      <c r="F326" s="12">
        <v>0</v>
      </c>
      <c r="G326" s="56">
        <v>0</v>
      </c>
      <c r="H326" s="12">
        <v>40</v>
      </c>
      <c r="I326" s="56">
        <v>560</v>
      </c>
      <c r="J326" s="56">
        <v>560</v>
      </c>
      <c r="K326" s="56">
        <v>560</v>
      </c>
    </row>
    <row r="327" spans="1:13" ht="16.5" thickTop="1" thickBot="1" x14ac:dyDescent="0.3">
      <c r="A327" s="57"/>
      <c r="B327" s="57"/>
      <c r="C327" s="58" t="s">
        <v>108</v>
      </c>
      <c r="D327" s="57">
        <v>41</v>
      </c>
      <c r="E327" s="59">
        <v>0</v>
      </c>
      <c r="F327" s="59">
        <v>0</v>
      </c>
      <c r="G327" s="60">
        <v>0</v>
      </c>
      <c r="H327" s="59">
        <v>40</v>
      </c>
      <c r="I327" s="60">
        <v>160</v>
      </c>
      <c r="J327" s="60">
        <v>160</v>
      </c>
      <c r="K327" s="60">
        <v>160</v>
      </c>
    </row>
    <row r="328" spans="1:13" ht="16.5" thickTop="1" thickBot="1" x14ac:dyDescent="0.3">
      <c r="A328" s="75"/>
      <c r="B328" s="73"/>
      <c r="C328" s="74" t="s">
        <v>224</v>
      </c>
      <c r="D328" s="75">
        <v>41</v>
      </c>
      <c r="E328" s="76">
        <v>0</v>
      </c>
      <c r="F328" s="76">
        <v>0</v>
      </c>
      <c r="G328" s="77">
        <v>0</v>
      </c>
      <c r="H328" s="76">
        <v>0</v>
      </c>
      <c r="I328" s="77">
        <v>100</v>
      </c>
      <c r="J328" s="77">
        <v>100</v>
      </c>
      <c r="K328" s="77">
        <v>100</v>
      </c>
      <c r="L328" s="78"/>
      <c r="M328" s="78"/>
    </row>
    <row r="329" spans="1:13" ht="16.5" thickTop="1" thickBot="1" x14ac:dyDescent="0.3">
      <c r="A329" s="25"/>
      <c r="B329" s="39"/>
      <c r="C329" s="24" t="s">
        <v>182</v>
      </c>
      <c r="D329" s="97">
        <v>41</v>
      </c>
      <c r="E329" s="21">
        <v>0</v>
      </c>
      <c r="F329" s="21">
        <v>0</v>
      </c>
      <c r="G329" s="71">
        <v>0</v>
      </c>
      <c r="H329" s="21">
        <v>40</v>
      </c>
      <c r="I329" s="71">
        <v>60</v>
      </c>
      <c r="J329" s="71">
        <v>60</v>
      </c>
      <c r="K329" s="71">
        <v>60</v>
      </c>
    </row>
    <row r="330" spans="1:13" ht="16.5" thickTop="1" thickBot="1" x14ac:dyDescent="0.3">
      <c r="A330" s="57"/>
      <c r="B330" s="57"/>
      <c r="C330" s="58" t="s">
        <v>161</v>
      </c>
      <c r="D330" s="103">
        <v>41</v>
      </c>
      <c r="E330" s="59">
        <v>0</v>
      </c>
      <c r="F330" s="59">
        <v>0</v>
      </c>
      <c r="G330" s="60">
        <v>0</v>
      </c>
      <c r="H330" s="59">
        <v>0</v>
      </c>
      <c r="I330" s="60">
        <v>200</v>
      </c>
      <c r="J330" s="60">
        <v>200</v>
      </c>
      <c r="K330" s="60">
        <v>200</v>
      </c>
      <c r="L330" s="104"/>
      <c r="M330" s="104"/>
    </row>
    <row r="331" spans="1:13" ht="16.5" thickTop="1" thickBot="1" x14ac:dyDescent="0.3">
      <c r="A331" s="73"/>
      <c r="B331" s="73"/>
      <c r="C331" s="74" t="s">
        <v>125</v>
      </c>
      <c r="D331" s="97">
        <v>41</v>
      </c>
      <c r="E331" s="21">
        <v>0</v>
      </c>
      <c r="F331" s="21">
        <v>0</v>
      </c>
      <c r="G331" s="71">
        <v>0</v>
      </c>
      <c r="H331" s="21">
        <v>0</v>
      </c>
      <c r="I331" s="71">
        <v>200</v>
      </c>
      <c r="J331" s="71">
        <v>200</v>
      </c>
      <c r="K331" s="71">
        <v>200</v>
      </c>
    </row>
    <row r="332" spans="1:13" ht="16.5" thickTop="1" thickBot="1" x14ac:dyDescent="0.3">
      <c r="A332" s="57"/>
      <c r="B332" s="57"/>
      <c r="C332" s="58" t="s">
        <v>127</v>
      </c>
      <c r="D332" s="57">
        <v>41</v>
      </c>
      <c r="E332" s="59">
        <v>0</v>
      </c>
      <c r="F332" s="59">
        <v>0</v>
      </c>
      <c r="G332" s="60">
        <v>0</v>
      </c>
      <c r="H332" s="59">
        <v>0</v>
      </c>
      <c r="I332" s="60">
        <v>200</v>
      </c>
      <c r="J332" s="60">
        <v>200</v>
      </c>
      <c r="K332" s="60">
        <v>200</v>
      </c>
    </row>
    <row r="333" spans="1:13" ht="16.5" thickTop="1" thickBot="1" x14ac:dyDescent="0.3">
      <c r="A333" s="25"/>
      <c r="B333" s="98"/>
      <c r="C333" s="99" t="s">
        <v>130</v>
      </c>
      <c r="D333" s="97">
        <v>41</v>
      </c>
      <c r="E333" s="21">
        <v>0</v>
      </c>
      <c r="F333" s="21">
        <v>0</v>
      </c>
      <c r="G333" s="71">
        <v>0</v>
      </c>
      <c r="H333" s="21">
        <v>0</v>
      </c>
      <c r="I333" s="71">
        <v>200</v>
      </c>
      <c r="J333" s="71">
        <v>200</v>
      </c>
      <c r="K333" s="71">
        <v>200</v>
      </c>
    </row>
    <row r="334" spans="1:13" ht="16.5" thickTop="1" thickBot="1" x14ac:dyDescent="0.3">
      <c r="A334" s="54" t="s">
        <v>183</v>
      </c>
      <c r="B334" s="55"/>
      <c r="C334" s="187" t="s">
        <v>229</v>
      </c>
      <c r="D334" s="188"/>
      <c r="E334" s="12">
        <f>E342+E347+E351</f>
        <v>3101.38</v>
      </c>
      <c r="F334" s="12">
        <f>F335+F342+F347+F351</f>
        <v>1357.7399999999998</v>
      </c>
      <c r="G334" s="56">
        <v>820</v>
      </c>
      <c r="H334" s="12">
        <f>H335+H342+H347</f>
        <v>1470</v>
      </c>
      <c r="I334" s="56">
        <f>I335+I342+I347+I351</f>
        <v>2250</v>
      </c>
      <c r="J334" s="56">
        <v>2250</v>
      </c>
      <c r="K334" s="56">
        <v>2250</v>
      </c>
    </row>
    <row r="335" spans="1:13" ht="16.5" thickTop="1" thickBot="1" x14ac:dyDescent="0.3">
      <c r="A335" s="57"/>
      <c r="B335" s="57"/>
      <c r="C335" s="58" t="s">
        <v>85</v>
      </c>
      <c r="D335" s="57">
        <v>41</v>
      </c>
      <c r="E335" s="59">
        <v>0</v>
      </c>
      <c r="F335" s="59">
        <v>0</v>
      </c>
      <c r="G335" s="60">
        <v>0</v>
      </c>
      <c r="H335" s="59">
        <v>0</v>
      </c>
      <c r="I335" s="60">
        <v>0</v>
      </c>
      <c r="J335" s="60">
        <v>0</v>
      </c>
      <c r="K335" s="60">
        <v>0</v>
      </c>
    </row>
    <row r="336" spans="1:13" ht="16.5" thickTop="1" thickBot="1" x14ac:dyDescent="0.3">
      <c r="A336" s="75"/>
      <c r="B336" s="95"/>
      <c r="C336" s="96" t="s">
        <v>226</v>
      </c>
      <c r="D336" s="75">
        <v>41</v>
      </c>
      <c r="E336" s="76">
        <v>0</v>
      </c>
      <c r="F336" s="76">
        <v>0</v>
      </c>
      <c r="G336" s="77">
        <v>0</v>
      </c>
      <c r="H336" s="76">
        <v>0</v>
      </c>
      <c r="I336" s="77">
        <v>0</v>
      </c>
      <c r="J336" s="77">
        <v>0</v>
      </c>
      <c r="K336" s="77">
        <v>0</v>
      </c>
      <c r="L336" s="78"/>
      <c r="M336" s="78"/>
    </row>
    <row r="337" spans="1:13" ht="16.5" thickTop="1" thickBot="1" x14ac:dyDescent="0.3">
      <c r="A337" s="75"/>
      <c r="B337" s="95"/>
      <c r="C337" s="96" t="s">
        <v>227</v>
      </c>
      <c r="D337" s="75">
        <v>41</v>
      </c>
      <c r="E337" s="76">
        <v>0</v>
      </c>
      <c r="F337" s="76">
        <v>0</v>
      </c>
      <c r="G337" s="77">
        <v>0</v>
      </c>
      <c r="H337" s="76">
        <v>0</v>
      </c>
      <c r="I337" s="77">
        <v>0</v>
      </c>
      <c r="J337" s="77">
        <v>0</v>
      </c>
      <c r="K337" s="77">
        <v>0</v>
      </c>
      <c r="L337" s="78"/>
      <c r="M337" s="78"/>
    </row>
    <row r="338" spans="1:13" ht="16.5" thickTop="1" thickBot="1" x14ac:dyDescent="0.3">
      <c r="A338" s="75"/>
      <c r="B338" s="95"/>
      <c r="C338" s="96" t="s">
        <v>89</v>
      </c>
      <c r="D338" s="75">
        <v>41</v>
      </c>
      <c r="E338" s="76">
        <v>0</v>
      </c>
      <c r="F338" s="76">
        <v>0</v>
      </c>
      <c r="G338" s="77">
        <v>0</v>
      </c>
      <c r="H338" s="76">
        <v>0</v>
      </c>
      <c r="I338" s="77">
        <v>0</v>
      </c>
      <c r="J338" s="77">
        <v>0</v>
      </c>
      <c r="K338" s="77">
        <v>0</v>
      </c>
      <c r="L338" s="78"/>
      <c r="M338" s="78"/>
    </row>
    <row r="339" spans="1:13" ht="16.5" thickTop="1" thickBot="1" x14ac:dyDescent="0.3">
      <c r="A339" s="75"/>
      <c r="B339" s="95"/>
      <c r="C339" s="96" t="s">
        <v>90</v>
      </c>
      <c r="D339" s="75">
        <v>41</v>
      </c>
      <c r="E339" s="76">
        <v>0</v>
      </c>
      <c r="F339" s="76">
        <v>0</v>
      </c>
      <c r="G339" s="77">
        <v>0</v>
      </c>
      <c r="H339" s="76">
        <v>0</v>
      </c>
      <c r="I339" s="77">
        <v>0</v>
      </c>
      <c r="J339" s="77">
        <v>0</v>
      </c>
      <c r="K339" s="77">
        <v>0</v>
      </c>
      <c r="L339" s="78"/>
      <c r="M339" s="78"/>
    </row>
    <row r="340" spans="1:13" ht="16.5" thickTop="1" thickBot="1" x14ac:dyDescent="0.3">
      <c r="A340" s="75"/>
      <c r="B340" s="95"/>
      <c r="C340" s="96" t="s">
        <v>91</v>
      </c>
      <c r="D340" s="75">
        <v>41</v>
      </c>
      <c r="E340" s="76">
        <v>0</v>
      </c>
      <c r="F340" s="76">
        <v>0</v>
      </c>
      <c r="G340" s="77">
        <v>0</v>
      </c>
      <c r="H340" s="76">
        <v>0</v>
      </c>
      <c r="I340" s="77">
        <v>0</v>
      </c>
      <c r="J340" s="77">
        <v>0</v>
      </c>
      <c r="K340" s="77">
        <v>0</v>
      </c>
      <c r="L340" s="78"/>
      <c r="M340" s="78"/>
    </row>
    <row r="341" spans="1:13" ht="16.5" thickTop="1" thickBot="1" x14ac:dyDescent="0.3">
      <c r="A341" s="75"/>
      <c r="B341" s="95"/>
      <c r="C341" s="96" t="s">
        <v>93</v>
      </c>
      <c r="D341" s="75">
        <v>41</v>
      </c>
      <c r="E341" s="76">
        <v>0</v>
      </c>
      <c r="F341" s="76">
        <v>0</v>
      </c>
      <c r="G341" s="77">
        <v>0</v>
      </c>
      <c r="H341" s="76">
        <v>0</v>
      </c>
      <c r="I341" s="77">
        <v>0</v>
      </c>
      <c r="J341" s="77">
        <v>0</v>
      </c>
      <c r="K341" s="77">
        <v>0</v>
      </c>
      <c r="L341" s="78"/>
      <c r="M341" s="78"/>
    </row>
    <row r="342" spans="1:13" ht="16.5" thickTop="1" thickBot="1" x14ac:dyDescent="0.3">
      <c r="A342" s="57"/>
      <c r="B342" s="57"/>
      <c r="C342" s="58" t="s">
        <v>99</v>
      </c>
      <c r="D342" s="57">
        <v>41</v>
      </c>
      <c r="E342" s="59">
        <f>E343+E346</f>
        <v>568.39</v>
      </c>
      <c r="F342" s="59">
        <f>F343+F346</f>
        <v>809.9899999999999</v>
      </c>
      <c r="G342" s="60">
        <v>720</v>
      </c>
      <c r="H342" s="59">
        <v>820</v>
      </c>
      <c r="I342" s="60">
        <v>950</v>
      </c>
      <c r="J342" s="60">
        <v>950</v>
      </c>
      <c r="K342" s="60">
        <v>950</v>
      </c>
    </row>
    <row r="343" spans="1:13" ht="16.5" thickTop="1" thickBot="1" x14ac:dyDescent="0.3">
      <c r="A343" s="20"/>
      <c r="B343" s="39"/>
      <c r="C343" s="19" t="s">
        <v>100</v>
      </c>
      <c r="D343" s="39">
        <v>41</v>
      </c>
      <c r="E343" s="24">
        <v>561.91</v>
      </c>
      <c r="F343" s="19">
        <v>804.81</v>
      </c>
      <c r="G343" s="72">
        <v>700</v>
      </c>
      <c r="H343" s="21">
        <v>800</v>
      </c>
      <c r="I343" s="72">
        <v>900</v>
      </c>
      <c r="J343" s="72">
        <v>900</v>
      </c>
      <c r="K343" s="72">
        <v>900</v>
      </c>
      <c r="L343" s="4"/>
      <c r="M343" s="4"/>
    </row>
    <row r="344" spans="1:13" ht="16.5" thickTop="1" thickBot="1" x14ac:dyDescent="0.3">
      <c r="A344" s="25"/>
      <c r="B344" s="39"/>
      <c r="C344" s="24" t="s">
        <v>101</v>
      </c>
      <c r="D344" s="97">
        <v>41</v>
      </c>
      <c r="E344" s="21">
        <v>0</v>
      </c>
      <c r="F344" s="21">
        <v>0</v>
      </c>
      <c r="G344" s="71">
        <v>0</v>
      </c>
      <c r="H344" s="21">
        <v>0</v>
      </c>
      <c r="I344" s="71">
        <v>900</v>
      </c>
      <c r="J344" s="71">
        <v>900</v>
      </c>
      <c r="K344" s="71">
        <v>900</v>
      </c>
    </row>
    <row r="345" spans="1:13" ht="16.5" thickTop="1" thickBot="1" x14ac:dyDescent="0.3">
      <c r="A345" s="25"/>
      <c r="B345" s="39"/>
      <c r="C345" s="24" t="s">
        <v>228</v>
      </c>
      <c r="D345" s="97">
        <v>41</v>
      </c>
      <c r="E345" s="21">
        <v>0</v>
      </c>
      <c r="F345" s="21">
        <v>0</v>
      </c>
      <c r="G345" s="71">
        <v>0</v>
      </c>
      <c r="H345" s="21">
        <v>0</v>
      </c>
      <c r="I345" s="71">
        <v>0</v>
      </c>
      <c r="J345" s="71">
        <v>0</v>
      </c>
      <c r="K345" s="71">
        <v>0</v>
      </c>
    </row>
    <row r="346" spans="1:13" ht="16.5" thickTop="1" thickBot="1" x14ac:dyDescent="0.3">
      <c r="A346" s="25"/>
      <c r="B346" s="39"/>
      <c r="C346" s="24" t="s">
        <v>189</v>
      </c>
      <c r="D346" s="97">
        <v>41</v>
      </c>
      <c r="E346" s="24">
        <v>6.48</v>
      </c>
      <c r="F346" s="24">
        <v>5.18</v>
      </c>
      <c r="G346" s="71">
        <v>20</v>
      </c>
      <c r="H346" s="21">
        <v>20</v>
      </c>
      <c r="I346" s="71">
        <v>50</v>
      </c>
      <c r="J346" s="71">
        <v>50</v>
      </c>
      <c r="K346" s="71">
        <v>50</v>
      </c>
    </row>
    <row r="347" spans="1:13" ht="16.5" thickTop="1" thickBot="1" x14ac:dyDescent="0.3">
      <c r="A347" s="57"/>
      <c r="B347" s="57"/>
      <c r="C347" s="58" t="s">
        <v>108</v>
      </c>
      <c r="D347" s="57">
        <v>41</v>
      </c>
      <c r="E347" s="59">
        <f>E349+E350</f>
        <v>32.989999999999995</v>
      </c>
      <c r="F347" s="59">
        <v>464.88</v>
      </c>
      <c r="G347" s="60">
        <v>100</v>
      </c>
      <c r="H347" s="59">
        <v>650</v>
      </c>
      <c r="I347" s="60">
        <v>800</v>
      </c>
      <c r="J347" s="60">
        <v>800</v>
      </c>
      <c r="K347" s="60">
        <v>800</v>
      </c>
    </row>
    <row r="348" spans="1:13" ht="16.5" thickTop="1" thickBot="1" x14ac:dyDescent="0.3">
      <c r="A348" s="73"/>
      <c r="B348" s="73"/>
      <c r="C348" s="74" t="s">
        <v>112</v>
      </c>
      <c r="D348" s="75">
        <v>41</v>
      </c>
      <c r="E348" s="76">
        <v>0</v>
      </c>
      <c r="F348" s="76">
        <v>0</v>
      </c>
      <c r="G348" s="77">
        <v>0</v>
      </c>
      <c r="H348" s="76">
        <v>0</v>
      </c>
      <c r="I348" s="77">
        <v>100</v>
      </c>
      <c r="J348" s="77">
        <v>100</v>
      </c>
      <c r="K348" s="77">
        <v>100</v>
      </c>
      <c r="L348" s="78"/>
      <c r="M348" s="78"/>
    </row>
    <row r="349" spans="1:13" ht="16.5" thickTop="1" thickBot="1" x14ac:dyDescent="0.3">
      <c r="A349" s="20"/>
      <c r="B349" s="39"/>
      <c r="C349" s="24" t="s">
        <v>113</v>
      </c>
      <c r="D349" s="39">
        <v>41</v>
      </c>
      <c r="E349" s="21">
        <v>13</v>
      </c>
      <c r="F349" s="21">
        <v>400</v>
      </c>
      <c r="G349" s="71">
        <v>50</v>
      </c>
      <c r="H349" s="21">
        <v>500</v>
      </c>
      <c r="I349" s="71">
        <v>500</v>
      </c>
      <c r="J349" s="72">
        <v>500</v>
      </c>
      <c r="K349" s="72">
        <v>500</v>
      </c>
      <c r="L349" s="4"/>
      <c r="M349" s="4"/>
    </row>
    <row r="350" spans="1:13" ht="16.5" thickTop="1" thickBot="1" x14ac:dyDescent="0.3">
      <c r="A350" s="20"/>
      <c r="B350" s="39"/>
      <c r="C350" s="24" t="s">
        <v>117</v>
      </c>
      <c r="D350" s="39">
        <v>41</v>
      </c>
      <c r="E350" s="21">
        <v>19.989999999999998</v>
      </c>
      <c r="F350" s="21">
        <v>64.88</v>
      </c>
      <c r="G350" s="71">
        <v>50</v>
      </c>
      <c r="H350" s="21">
        <v>150</v>
      </c>
      <c r="I350" s="71">
        <v>200</v>
      </c>
      <c r="J350" s="72">
        <v>200</v>
      </c>
      <c r="K350" s="72">
        <v>200</v>
      </c>
      <c r="L350" s="4"/>
      <c r="M350" s="4"/>
    </row>
    <row r="351" spans="1:13" ht="16.5" thickTop="1" thickBot="1" x14ac:dyDescent="0.3">
      <c r="A351" s="57"/>
      <c r="B351" s="57"/>
      <c r="C351" s="58" t="s">
        <v>127</v>
      </c>
      <c r="D351" s="57">
        <v>41</v>
      </c>
      <c r="E351" s="59">
        <v>2500</v>
      </c>
      <c r="F351" s="59">
        <v>82.87</v>
      </c>
      <c r="G351" s="60">
        <v>0</v>
      </c>
      <c r="H351" s="59">
        <v>0</v>
      </c>
      <c r="I351" s="60">
        <v>500</v>
      </c>
      <c r="J351" s="60">
        <v>500</v>
      </c>
      <c r="K351" s="60">
        <v>500</v>
      </c>
    </row>
    <row r="352" spans="1:13" s="78" customFormat="1" ht="16.5" thickTop="1" thickBot="1" x14ac:dyDescent="0.3">
      <c r="A352" s="73"/>
      <c r="B352" s="95"/>
      <c r="C352" s="102" t="s">
        <v>196</v>
      </c>
      <c r="D352" s="73">
        <v>41</v>
      </c>
      <c r="E352" s="76">
        <v>2500</v>
      </c>
      <c r="F352" s="76">
        <v>0</v>
      </c>
      <c r="G352" s="77">
        <v>0</v>
      </c>
      <c r="H352" s="76">
        <v>0</v>
      </c>
      <c r="I352" s="77">
        <v>500</v>
      </c>
      <c r="J352" s="89">
        <v>500</v>
      </c>
      <c r="K352" s="89">
        <v>500</v>
      </c>
    </row>
    <row r="353" spans="1:11" ht="16.5" thickTop="1" thickBot="1" x14ac:dyDescent="0.3">
      <c r="A353" s="25"/>
      <c r="B353" s="98"/>
      <c r="C353" s="99" t="s">
        <v>138</v>
      </c>
      <c r="D353" s="97">
        <v>41</v>
      </c>
      <c r="E353" s="21">
        <v>0</v>
      </c>
      <c r="F353" s="21">
        <v>82.87</v>
      </c>
      <c r="G353" s="71">
        <v>0</v>
      </c>
      <c r="H353" s="21">
        <v>0</v>
      </c>
      <c r="I353" s="71">
        <v>0</v>
      </c>
      <c r="J353" s="71">
        <v>0</v>
      </c>
      <c r="K353" s="71">
        <v>0</v>
      </c>
    </row>
    <row r="354" spans="1:11" ht="16.5" thickTop="1" thickBot="1" x14ac:dyDescent="0.3">
      <c r="A354" s="54" t="s">
        <v>184</v>
      </c>
      <c r="B354" s="55"/>
      <c r="C354" s="187" t="s">
        <v>230</v>
      </c>
      <c r="D354" s="188"/>
      <c r="E354" s="12">
        <f>E355+E357</f>
        <v>240.78000000000003</v>
      </c>
      <c r="F354" s="12">
        <f>F355+F357</f>
        <v>80.72</v>
      </c>
      <c r="G354" s="56">
        <v>100</v>
      </c>
      <c r="H354" s="12">
        <v>150</v>
      </c>
      <c r="I354" s="56">
        <v>260</v>
      </c>
      <c r="J354" s="56">
        <v>260</v>
      </c>
      <c r="K354" s="56">
        <v>260</v>
      </c>
    </row>
    <row r="355" spans="1:11" ht="16.5" thickTop="1" thickBot="1" x14ac:dyDescent="0.3">
      <c r="A355" s="57"/>
      <c r="B355" s="57"/>
      <c r="C355" s="58" t="s">
        <v>108</v>
      </c>
      <c r="D355" s="57">
        <v>41</v>
      </c>
      <c r="E355" s="59">
        <v>110.29</v>
      </c>
      <c r="F355" s="59">
        <v>29.74</v>
      </c>
      <c r="G355" s="60">
        <v>0</v>
      </c>
      <c r="H355" s="59">
        <v>50</v>
      </c>
      <c r="I355" s="60">
        <v>100</v>
      </c>
      <c r="J355" s="60">
        <v>100</v>
      </c>
      <c r="K355" s="60">
        <v>100</v>
      </c>
    </row>
    <row r="356" spans="1:11" s="78" customFormat="1" ht="16.5" thickTop="1" thickBot="1" x14ac:dyDescent="0.3">
      <c r="A356" s="73"/>
      <c r="B356" s="95"/>
      <c r="C356" s="96" t="s">
        <v>113</v>
      </c>
      <c r="D356" s="111">
        <v>41</v>
      </c>
      <c r="E356" s="76">
        <v>110.29</v>
      </c>
      <c r="F356" s="76">
        <v>29.74</v>
      </c>
      <c r="G356" s="77">
        <v>0</v>
      </c>
      <c r="H356" s="76">
        <v>50</v>
      </c>
      <c r="I356" s="77">
        <v>100</v>
      </c>
      <c r="J356" s="89">
        <v>100</v>
      </c>
      <c r="K356" s="89">
        <v>100</v>
      </c>
    </row>
    <row r="357" spans="1:11" ht="16.5" thickTop="1" thickBot="1" x14ac:dyDescent="0.3">
      <c r="A357" s="57"/>
      <c r="B357" s="57"/>
      <c r="C357" s="58" t="s">
        <v>231</v>
      </c>
      <c r="D357" s="57">
        <v>41</v>
      </c>
      <c r="E357" s="59">
        <f>E358+E359</f>
        <v>130.49</v>
      </c>
      <c r="F357" s="59">
        <v>50.98</v>
      </c>
      <c r="G357" s="60">
        <v>100</v>
      </c>
      <c r="H357" s="59">
        <v>100</v>
      </c>
      <c r="I357" s="60">
        <v>160</v>
      </c>
      <c r="J357" s="60">
        <v>160</v>
      </c>
      <c r="K357" s="60">
        <v>160</v>
      </c>
    </row>
    <row r="358" spans="1:11" s="78" customFormat="1" ht="16.5" thickTop="1" thickBot="1" x14ac:dyDescent="0.3">
      <c r="A358" s="73"/>
      <c r="B358" s="95"/>
      <c r="C358" s="102" t="s">
        <v>130</v>
      </c>
      <c r="D358" s="73">
        <v>41</v>
      </c>
      <c r="E358" s="76">
        <v>27.02</v>
      </c>
      <c r="F358" s="76">
        <v>0</v>
      </c>
      <c r="G358" s="77">
        <v>0</v>
      </c>
      <c r="H358" s="76">
        <v>0</v>
      </c>
      <c r="I358" s="77">
        <v>10</v>
      </c>
      <c r="J358" s="89">
        <v>10</v>
      </c>
      <c r="K358" s="89">
        <v>10</v>
      </c>
    </row>
    <row r="359" spans="1:11" ht="16.5" thickTop="1" thickBot="1" x14ac:dyDescent="0.3">
      <c r="A359" s="25"/>
      <c r="B359" s="98"/>
      <c r="C359" s="99" t="s">
        <v>133</v>
      </c>
      <c r="D359" s="97">
        <v>41</v>
      </c>
      <c r="E359" s="21">
        <v>103.47</v>
      </c>
      <c r="F359" s="21">
        <v>50.98</v>
      </c>
      <c r="G359" s="71">
        <v>100</v>
      </c>
      <c r="H359" s="21">
        <v>100</v>
      </c>
      <c r="I359" s="71">
        <v>50</v>
      </c>
      <c r="J359" s="71">
        <v>50</v>
      </c>
      <c r="K359" s="71">
        <v>50</v>
      </c>
    </row>
    <row r="360" spans="1:11" ht="16.5" thickTop="1" thickBot="1" x14ac:dyDescent="0.3">
      <c r="A360" s="25"/>
      <c r="B360" s="98"/>
      <c r="C360" s="99" t="s">
        <v>130</v>
      </c>
      <c r="D360" s="97">
        <v>41</v>
      </c>
      <c r="E360" s="21">
        <v>0</v>
      </c>
      <c r="F360" s="21">
        <v>0</v>
      </c>
      <c r="G360" s="71">
        <v>0</v>
      </c>
      <c r="H360" s="21">
        <v>0</v>
      </c>
      <c r="I360" s="71">
        <v>100</v>
      </c>
      <c r="J360" s="71">
        <v>100</v>
      </c>
      <c r="K360" s="71">
        <v>100</v>
      </c>
    </row>
    <row r="361" spans="1:11" s="4" customFormat="1" ht="16.5" thickTop="1" thickBot="1" x14ac:dyDescent="0.3">
      <c r="A361" s="11" t="s">
        <v>248</v>
      </c>
      <c r="B361" s="119"/>
      <c r="C361" s="120" t="s">
        <v>249</v>
      </c>
      <c r="D361" s="123">
        <v>41</v>
      </c>
      <c r="E361" s="12">
        <v>0</v>
      </c>
      <c r="F361" s="12">
        <v>0</v>
      </c>
      <c r="G361" s="56">
        <v>60</v>
      </c>
      <c r="H361" s="12">
        <v>0</v>
      </c>
      <c r="I361" s="56">
        <v>0</v>
      </c>
      <c r="J361" s="56">
        <v>0</v>
      </c>
      <c r="K361" s="56">
        <v>0</v>
      </c>
    </row>
    <row r="362" spans="1:11" s="4" customFormat="1" ht="16.5" thickTop="1" thickBot="1" x14ac:dyDescent="0.3">
      <c r="A362" s="57"/>
      <c r="B362" s="121"/>
      <c r="C362" s="122" t="s">
        <v>141</v>
      </c>
      <c r="D362" s="103">
        <v>41</v>
      </c>
      <c r="E362" s="59">
        <v>0</v>
      </c>
      <c r="F362" s="59">
        <v>0</v>
      </c>
      <c r="G362" s="60">
        <v>60</v>
      </c>
      <c r="H362" s="59">
        <v>0</v>
      </c>
      <c r="I362" s="60">
        <v>0</v>
      </c>
      <c r="J362" s="60">
        <v>0</v>
      </c>
      <c r="K362" s="60">
        <v>0</v>
      </c>
    </row>
    <row r="363" spans="1:11" ht="16.5" thickTop="1" thickBot="1" x14ac:dyDescent="0.3">
      <c r="A363" s="25"/>
      <c r="B363" s="98"/>
      <c r="C363" s="99" t="s">
        <v>142</v>
      </c>
      <c r="D363" s="97">
        <v>41</v>
      </c>
      <c r="E363" s="21">
        <v>0</v>
      </c>
      <c r="F363" s="21">
        <v>0</v>
      </c>
      <c r="G363" s="71">
        <v>60</v>
      </c>
      <c r="H363" s="21">
        <v>0</v>
      </c>
      <c r="I363" s="71">
        <v>0</v>
      </c>
      <c r="J363" s="71">
        <v>0</v>
      </c>
      <c r="K363" s="71">
        <v>0</v>
      </c>
    </row>
    <row r="364" spans="1:11" ht="16.5" thickTop="1" thickBot="1" x14ac:dyDescent="0.3">
      <c r="A364" s="54" t="s">
        <v>238</v>
      </c>
      <c r="B364" s="55"/>
      <c r="C364" s="187" t="s">
        <v>239</v>
      </c>
      <c r="D364" s="188"/>
      <c r="E364" s="12">
        <v>6553.67</v>
      </c>
      <c r="F364" s="12">
        <v>5553.22</v>
      </c>
      <c r="G364" s="56">
        <v>5440</v>
      </c>
      <c r="H364" s="12">
        <v>4600</v>
      </c>
      <c r="I364" s="56">
        <v>0</v>
      </c>
      <c r="J364" s="56">
        <v>0</v>
      </c>
      <c r="K364" s="56">
        <v>0</v>
      </c>
    </row>
    <row r="365" spans="1:11" ht="16.5" thickTop="1" thickBot="1" x14ac:dyDescent="0.3">
      <c r="A365" s="57"/>
      <c r="B365" s="57"/>
      <c r="C365" s="58" t="s">
        <v>127</v>
      </c>
      <c r="D365" s="57">
        <v>41</v>
      </c>
      <c r="E365" s="59">
        <v>6553.67</v>
      </c>
      <c r="F365" s="59">
        <v>5553.22</v>
      </c>
      <c r="G365" s="60">
        <v>5440</v>
      </c>
      <c r="H365" s="59">
        <v>4600</v>
      </c>
      <c r="I365" s="60">
        <v>0</v>
      </c>
      <c r="J365" s="60">
        <v>0</v>
      </c>
      <c r="K365" s="60">
        <v>0</v>
      </c>
    </row>
    <row r="366" spans="1:11" ht="16.5" thickTop="1" thickBot="1" x14ac:dyDescent="0.3">
      <c r="A366" s="25"/>
      <c r="B366" s="39"/>
      <c r="C366" s="24" t="s">
        <v>130</v>
      </c>
      <c r="D366" s="97">
        <v>41</v>
      </c>
      <c r="E366" s="24">
        <v>5632.54</v>
      </c>
      <c r="F366" s="24">
        <v>5553.22</v>
      </c>
      <c r="G366" s="71">
        <v>5440</v>
      </c>
      <c r="H366" s="21">
        <v>4600</v>
      </c>
      <c r="I366" s="71">
        <v>0</v>
      </c>
      <c r="J366" s="71">
        <v>0</v>
      </c>
      <c r="K366" s="71">
        <v>0</v>
      </c>
    </row>
    <row r="367" spans="1:11" ht="16.5" thickTop="1" thickBot="1" x14ac:dyDescent="0.3">
      <c r="A367" s="25"/>
      <c r="B367" s="98"/>
      <c r="C367" s="99" t="s">
        <v>130</v>
      </c>
      <c r="D367" s="100">
        <v>52</v>
      </c>
      <c r="E367" s="24">
        <v>921.13</v>
      </c>
      <c r="F367" s="21">
        <v>0</v>
      </c>
      <c r="G367" s="71">
        <v>0</v>
      </c>
      <c r="H367" s="21">
        <v>0</v>
      </c>
      <c r="I367" s="71">
        <v>0</v>
      </c>
      <c r="J367" s="71">
        <v>0</v>
      </c>
      <c r="K367" s="71">
        <v>0</v>
      </c>
    </row>
    <row r="368" spans="1:11" ht="16.5" thickTop="1" thickBot="1" x14ac:dyDescent="0.3">
      <c r="A368" s="54" t="s">
        <v>185</v>
      </c>
      <c r="B368" s="55"/>
      <c r="C368" s="187" t="s">
        <v>232</v>
      </c>
      <c r="D368" s="188"/>
      <c r="E368" s="12">
        <v>0</v>
      </c>
      <c r="F368" s="12">
        <v>0</v>
      </c>
      <c r="G368" s="56">
        <v>400</v>
      </c>
      <c r="H368" s="12">
        <v>50</v>
      </c>
      <c r="I368" s="56">
        <f>I370+I371</f>
        <v>4140</v>
      </c>
      <c r="J368" s="56">
        <v>4140</v>
      </c>
      <c r="K368" s="56">
        <v>4140</v>
      </c>
    </row>
    <row r="369" spans="1:11" ht="16.5" thickTop="1" thickBot="1" x14ac:dyDescent="0.3">
      <c r="A369" s="57"/>
      <c r="B369" s="57"/>
      <c r="C369" s="58" t="s">
        <v>108</v>
      </c>
      <c r="D369" s="92" t="s">
        <v>50</v>
      </c>
      <c r="E369" s="59">
        <v>0</v>
      </c>
      <c r="F369" s="59">
        <v>0</v>
      </c>
      <c r="G369" s="60">
        <v>0</v>
      </c>
      <c r="H369" s="59">
        <v>0</v>
      </c>
      <c r="I369" s="60">
        <v>1500</v>
      </c>
      <c r="J369" s="60">
        <v>1500</v>
      </c>
      <c r="K369" s="60">
        <v>1500</v>
      </c>
    </row>
    <row r="370" spans="1:11" ht="16.5" thickTop="1" thickBot="1" x14ac:dyDescent="0.3">
      <c r="A370" s="25"/>
      <c r="B370" s="39"/>
      <c r="C370" s="24" t="s">
        <v>113</v>
      </c>
      <c r="D370" s="41" t="s">
        <v>50</v>
      </c>
      <c r="E370" s="21">
        <v>0</v>
      </c>
      <c r="F370" s="21">
        <v>0</v>
      </c>
      <c r="G370" s="71">
        <v>0</v>
      </c>
      <c r="H370" s="21">
        <v>0</v>
      </c>
      <c r="I370" s="71">
        <v>1500</v>
      </c>
      <c r="J370" s="71">
        <v>1500</v>
      </c>
      <c r="K370" s="71">
        <v>1500</v>
      </c>
    </row>
    <row r="371" spans="1:11" ht="16.5" thickTop="1" thickBot="1" x14ac:dyDescent="0.3">
      <c r="A371" s="57"/>
      <c r="B371" s="57"/>
      <c r="C371" s="58" t="s">
        <v>127</v>
      </c>
      <c r="D371" s="57">
        <v>41</v>
      </c>
      <c r="E371" s="59">
        <v>0</v>
      </c>
      <c r="F371" s="59">
        <v>0</v>
      </c>
      <c r="G371" s="60">
        <v>400</v>
      </c>
      <c r="H371" s="59">
        <v>50</v>
      </c>
      <c r="I371" s="60">
        <v>2640</v>
      </c>
      <c r="J371" s="60">
        <v>2640</v>
      </c>
      <c r="K371" s="60">
        <v>2640</v>
      </c>
    </row>
    <row r="372" spans="1:11" s="109" customFormat="1" ht="16.5" thickTop="1" thickBot="1" x14ac:dyDescent="0.3">
      <c r="A372" s="75"/>
      <c r="B372" s="75"/>
      <c r="C372" s="74" t="s">
        <v>129</v>
      </c>
      <c r="D372" s="75">
        <v>41</v>
      </c>
      <c r="E372" s="76">
        <v>0</v>
      </c>
      <c r="F372" s="76">
        <v>0</v>
      </c>
      <c r="G372" s="77">
        <v>400</v>
      </c>
      <c r="H372" s="76">
        <v>50</v>
      </c>
      <c r="I372" s="77">
        <v>0</v>
      </c>
      <c r="J372" s="77">
        <v>0</v>
      </c>
      <c r="K372" s="77">
        <v>0</v>
      </c>
    </row>
    <row r="373" spans="1:11" ht="16.5" thickTop="1" thickBot="1" x14ac:dyDescent="0.3">
      <c r="A373" s="25"/>
      <c r="B373" s="39"/>
      <c r="C373" s="24" t="s">
        <v>130</v>
      </c>
      <c r="D373" s="97">
        <v>41</v>
      </c>
      <c r="E373" s="21">
        <v>0</v>
      </c>
      <c r="F373" s="21">
        <v>0</v>
      </c>
      <c r="G373" s="71">
        <v>0</v>
      </c>
      <c r="H373" s="21">
        <v>0</v>
      </c>
      <c r="I373" s="71">
        <v>2640</v>
      </c>
      <c r="J373" s="71">
        <v>2640</v>
      </c>
      <c r="K373" s="71">
        <v>2640</v>
      </c>
    </row>
    <row r="374" spans="1:11" ht="16.5" thickTop="1" thickBot="1" x14ac:dyDescent="0.3">
      <c r="A374" s="54" t="s">
        <v>243</v>
      </c>
      <c r="B374" s="55"/>
      <c r="C374" s="187" t="s">
        <v>244</v>
      </c>
      <c r="D374" s="188"/>
      <c r="E374" s="12">
        <v>0</v>
      </c>
      <c r="F374" s="12">
        <v>1744.94</v>
      </c>
      <c r="G374" s="56">
        <v>0</v>
      </c>
      <c r="H374" s="12">
        <v>0</v>
      </c>
      <c r="I374" s="56">
        <f>I376+I377</f>
        <v>0</v>
      </c>
      <c r="J374" s="56">
        <v>0</v>
      </c>
      <c r="K374" s="56">
        <v>0</v>
      </c>
    </row>
    <row r="375" spans="1:11" ht="16.5" thickTop="1" thickBot="1" x14ac:dyDescent="0.3">
      <c r="A375" s="57"/>
      <c r="B375" s="57"/>
      <c r="C375" s="58" t="s">
        <v>145</v>
      </c>
      <c r="D375" s="92" t="s">
        <v>50</v>
      </c>
      <c r="E375" s="59">
        <v>0</v>
      </c>
      <c r="F375" s="59">
        <v>1744.94</v>
      </c>
      <c r="G375" s="60">
        <v>0</v>
      </c>
      <c r="H375" s="59">
        <v>0</v>
      </c>
      <c r="I375" s="60">
        <v>0</v>
      </c>
      <c r="J375" s="60">
        <v>0</v>
      </c>
      <c r="K375" s="60">
        <v>0</v>
      </c>
    </row>
    <row r="376" spans="1:11" ht="17.25" thickTop="1" thickBot="1" x14ac:dyDescent="0.3">
      <c r="A376" s="113"/>
      <c r="B376" s="113"/>
      <c r="C376" s="113" t="s">
        <v>245</v>
      </c>
      <c r="D376" s="115" t="s">
        <v>50</v>
      </c>
      <c r="E376" s="116">
        <v>0</v>
      </c>
      <c r="F376" s="116">
        <v>1700</v>
      </c>
      <c r="G376" s="116">
        <v>0</v>
      </c>
      <c r="H376" s="116">
        <v>0</v>
      </c>
      <c r="I376" s="116">
        <v>0</v>
      </c>
      <c r="J376" s="113">
        <v>0</v>
      </c>
      <c r="K376" s="113">
        <v>0</v>
      </c>
    </row>
    <row r="377" spans="1:11" ht="17.25" thickTop="1" thickBot="1" x14ac:dyDescent="0.3">
      <c r="A377" s="113"/>
      <c r="B377" s="113"/>
      <c r="C377" s="113" t="s">
        <v>245</v>
      </c>
      <c r="D377" s="114">
        <v>41</v>
      </c>
      <c r="E377" s="116">
        <v>0</v>
      </c>
      <c r="F377" s="113">
        <v>44.94</v>
      </c>
      <c r="G377" s="116">
        <v>0</v>
      </c>
      <c r="H377" s="116">
        <v>0</v>
      </c>
      <c r="I377" s="116">
        <v>0</v>
      </c>
      <c r="J377" s="113">
        <v>0</v>
      </c>
      <c r="K377" s="113">
        <v>0</v>
      </c>
    </row>
    <row r="378" spans="1:11" ht="17.25" thickTop="1" thickBot="1" x14ac:dyDescent="0.3">
      <c r="A378" s="113"/>
      <c r="B378" s="113"/>
      <c r="C378" s="113"/>
      <c r="D378" s="114"/>
      <c r="E378" s="113"/>
      <c r="F378" s="113"/>
      <c r="G378" s="113"/>
      <c r="H378" s="113"/>
      <c r="I378" s="113"/>
      <c r="J378" s="113"/>
      <c r="K378" s="113"/>
    </row>
    <row r="379" spans="1:11" ht="17.25" thickTop="1" thickBot="1" x14ac:dyDescent="0.3">
      <c r="A379" s="113"/>
      <c r="B379" s="113"/>
      <c r="C379" s="113"/>
      <c r="D379" s="114"/>
      <c r="E379" s="113"/>
      <c r="F379" s="113"/>
      <c r="G379" s="113"/>
      <c r="H379" s="113"/>
      <c r="I379" s="113"/>
      <c r="J379" s="113"/>
      <c r="K379" s="113"/>
    </row>
    <row r="380" spans="1:11" ht="15.75" thickTop="1" x14ac:dyDescent="0.25"/>
  </sheetData>
  <mergeCells count="19">
    <mergeCell ref="C374:D374"/>
    <mergeCell ref="C299:D299"/>
    <mergeCell ref="C326:D326"/>
    <mergeCell ref="C334:D334"/>
    <mergeCell ref="C354:D354"/>
    <mergeCell ref="C368:D368"/>
    <mergeCell ref="C364:D364"/>
    <mergeCell ref="C276:D276"/>
    <mergeCell ref="C154:D154"/>
    <mergeCell ref="C213:D213"/>
    <mergeCell ref="C225:D225"/>
    <mergeCell ref="C236:D236"/>
    <mergeCell ref="C239:D239"/>
    <mergeCell ref="C264:D264"/>
    <mergeCell ref="C142:D142"/>
    <mergeCell ref="C6:D6"/>
    <mergeCell ref="C104:D104"/>
    <mergeCell ref="C110:D110"/>
    <mergeCell ref="C147:D147"/>
  </mergeCells>
  <pageMargins left="0.7" right="0.7" top="0.75" bottom="0.75" header="0.3" footer="0.3"/>
  <pageSetup paperSize="9" scale="63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BFD4-BA09-4104-9515-761650F15464}">
  <sheetPr>
    <pageSetUpPr fitToPage="1"/>
  </sheetPr>
  <dimension ref="A2:M26"/>
  <sheetViews>
    <sheetView workbookViewId="0">
      <selection activeCell="B2" sqref="B2"/>
    </sheetView>
  </sheetViews>
  <sheetFormatPr defaultRowHeight="15" x14ac:dyDescent="0.25"/>
  <cols>
    <col min="1" max="1" width="55.42578125" customWidth="1"/>
    <col min="3" max="3" width="11.5703125" customWidth="1"/>
    <col min="4" max="4" width="12" customWidth="1"/>
    <col min="5" max="5" width="11.140625" customWidth="1"/>
    <col min="6" max="6" width="12.7109375" customWidth="1"/>
    <col min="7" max="7" width="10.42578125" customWidth="1"/>
    <col min="8" max="8" width="10.7109375" customWidth="1"/>
    <col min="9" max="9" width="11.140625" customWidth="1"/>
  </cols>
  <sheetData>
    <row r="2" spans="1:13" ht="31.5" x14ac:dyDescent="0.5">
      <c r="B2" s="125" t="s">
        <v>298</v>
      </c>
      <c r="C2" s="126"/>
      <c r="D2" s="127"/>
      <c r="E2" s="127"/>
      <c r="F2" s="127"/>
      <c r="G2" s="127"/>
    </row>
    <row r="3" spans="1:13" x14ac:dyDescent="0.25">
      <c r="B3" s="4"/>
      <c r="C3" s="128"/>
    </row>
    <row r="4" spans="1:13" x14ac:dyDescent="0.25">
      <c r="B4" s="4"/>
      <c r="C4" s="128"/>
    </row>
    <row r="5" spans="1:13" ht="15.75" thickBot="1" x14ac:dyDescent="0.3">
      <c r="B5" s="4"/>
      <c r="C5" s="128"/>
    </row>
    <row r="6" spans="1:13" ht="45" thickTop="1" thickBot="1" x14ac:dyDescent="0.3">
      <c r="A6" s="129" t="s">
        <v>0</v>
      </c>
      <c r="B6" s="129" t="s">
        <v>1</v>
      </c>
      <c r="C6" s="130" t="s">
        <v>60</v>
      </c>
      <c r="D6" s="130" t="s">
        <v>61</v>
      </c>
      <c r="E6" s="130" t="s">
        <v>62</v>
      </c>
      <c r="F6" s="130" t="s">
        <v>63</v>
      </c>
      <c r="G6" s="130" t="s">
        <v>3</v>
      </c>
      <c r="H6" s="130" t="s">
        <v>4</v>
      </c>
      <c r="I6" s="130" t="s">
        <v>64</v>
      </c>
    </row>
    <row r="7" spans="1:13" ht="16.5" thickTop="1" thickBot="1" x14ac:dyDescent="0.3">
      <c r="A7" s="10" t="s">
        <v>251</v>
      </c>
      <c r="B7" s="11"/>
      <c r="C7" s="12">
        <v>404.8</v>
      </c>
      <c r="D7" s="12">
        <v>0</v>
      </c>
      <c r="E7" s="12">
        <v>0</v>
      </c>
      <c r="F7" s="12">
        <v>0</v>
      </c>
      <c r="G7" s="12">
        <v>18000</v>
      </c>
      <c r="H7" s="12">
        <v>0</v>
      </c>
      <c r="I7" s="12">
        <v>0</v>
      </c>
      <c r="J7" s="4"/>
      <c r="K7" s="4"/>
      <c r="L7" s="4"/>
      <c r="M7" s="4"/>
    </row>
    <row r="8" spans="1:13" ht="16.5" thickTop="1" thickBot="1" x14ac:dyDescent="0.3">
      <c r="A8" s="22" t="s">
        <v>253</v>
      </c>
      <c r="B8" s="17">
        <v>41</v>
      </c>
      <c r="C8" s="18">
        <v>404.8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4"/>
      <c r="K8" s="4"/>
      <c r="L8" s="4"/>
      <c r="M8" s="4"/>
    </row>
    <row r="9" spans="1:13" ht="16.5" thickTop="1" thickBot="1" x14ac:dyDescent="0.3">
      <c r="A9" s="24" t="s">
        <v>254</v>
      </c>
      <c r="B9" s="20">
        <v>41</v>
      </c>
      <c r="C9" s="21">
        <v>404.8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</row>
    <row r="10" spans="1:13" ht="16.5" thickTop="1" thickBot="1" x14ac:dyDescent="0.3">
      <c r="A10" s="16" t="s">
        <v>262</v>
      </c>
      <c r="B10" s="17"/>
      <c r="C10" s="131">
        <v>0</v>
      </c>
      <c r="D10" s="131">
        <v>0</v>
      </c>
      <c r="E10" s="131">
        <v>0</v>
      </c>
      <c r="F10" s="131">
        <v>0</v>
      </c>
      <c r="G10" s="18">
        <v>18000</v>
      </c>
      <c r="H10" s="18">
        <v>0</v>
      </c>
      <c r="I10" s="18">
        <v>0</v>
      </c>
    </row>
    <row r="11" spans="1:13" ht="16.5" thickTop="1" thickBot="1" x14ac:dyDescent="0.3">
      <c r="A11" s="24" t="s">
        <v>252</v>
      </c>
      <c r="B11" s="40" t="s">
        <v>50</v>
      </c>
      <c r="C11" s="21">
        <v>0</v>
      </c>
      <c r="D11" s="21">
        <v>0</v>
      </c>
      <c r="E11" s="21">
        <v>0</v>
      </c>
      <c r="F11" s="21">
        <v>0</v>
      </c>
      <c r="G11" s="21">
        <v>18000</v>
      </c>
      <c r="H11" s="21">
        <v>0</v>
      </c>
      <c r="I11" s="21">
        <v>0</v>
      </c>
    </row>
    <row r="12" spans="1:13" ht="16.5" thickTop="1" thickBot="1" x14ac:dyDescent="0.3">
      <c r="A12" s="10" t="s">
        <v>200</v>
      </c>
      <c r="B12" s="11"/>
      <c r="C12" s="12">
        <v>9024.7000000000007</v>
      </c>
      <c r="D12" s="12">
        <v>3927.44</v>
      </c>
      <c r="E12" s="12">
        <v>0</v>
      </c>
      <c r="F12" s="12">
        <v>4820</v>
      </c>
      <c r="G12" s="12">
        <v>0</v>
      </c>
      <c r="H12" s="12">
        <v>0</v>
      </c>
      <c r="I12" s="12">
        <v>0</v>
      </c>
      <c r="J12" s="4"/>
      <c r="K12" s="4"/>
      <c r="L12" s="4"/>
      <c r="M12" s="4"/>
    </row>
    <row r="13" spans="1:13" ht="16.5" thickTop="1" thickBot="1" x14ac:dyDescent="0.3">
      <c r="A13" s="16" t="s">
        <v>259</v>
      </c>
      <c r="B13" s="145">
        <v>46</v>
      </c>
      <c r="C13" s="18">
        <v>0</v>
      </c>
      <c r="D13" s="18">
        <v>3927.44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4"/>
      <c r="K13" s="4"/>
      <c r="L13" s="4"/>
      <c r="M13" s="4"/>
    </row>
    <row r="14" spans="1:13" ht="16.5" thickTop="1" thickBot="1" x14ac:dyDescent="0.3">
      <c r="A14" s="24" t="s">
        <v>260</v>
      </c>
      <c r="B14" s="40">
        <v>46</v>
      </c>
      <c r="C14" s="21">
        <v>0</v>
      </c>
      <c r="D14" s="21">
        <v>3927.44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4"/>
      <c r="K14" s="4"/>
      <c r="L14" s="4"/>
      <c r="M14" s="4"/>
    </row>
    <row r="15" spans="1:13" ht="16.5" thickTop="1" thickBot="1" x14ac:dyDescent="0.3">
      <c r="A15" s="16" t="s">
        <v>255</v>
      </c>
      <c r="B15" s="145">
        <v>71</v>
      </c>
      <c r="C15" s="18">
        <v>1000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4"/>
      <c r="K15" s="4"/>
      <c r="L15" s="4"/>
      <c r="M15" s="4"/>
    </row>
    <row r="16" spans="1:13" ht="16.5" thickTop="1" thickBot="1" x14ac:dyDescent="0.3">
      <c r="A16" s="24" t="s">
        <v>256</v>
      </c>
      <c r="B16" s="40">
        <v>71</v>
      </c>
      <c r="C16" s="21">
        <v>1000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1:13" ht="16.5" thickTop="1" thickBot="1" x14ac:dyDescent="0.3">
      <c r="A17" s="16" t="s">
        <v>257</v>
      </c>
      <c r="B17" s="145">
        <v>52</v>
      </c>
      <c r="C17" s="18">
        <v>8024.7</v>
      </c>
      <c r="D17" s="18">
        <v>0</v>
      </c>
      <c r="E17" s="18">
        <v>0</v>
      </c>
      <c r="F17" s="18">
        <v>4820</v>
      </c>
      <c r="G17" s="18">
        <v>0</v>
      </c>
      <c r="H17" s="18">
        <v>0</v>
      </c>
      <c r="I17" s="18">
        <v>0</v>
      </c>
      <c r="J17" s="4"/>
      <c r="K17" s="4"/>
      <c r="L17" s="4"/>
      <c r="M17" s="4"/>
    </row>
    <row r="18" spans="1:13" ht="16.5" thickTop="1" thickBot="1" x14ac:dyDescent="0.3">
      <c r="A18" s="65" t="s">
        <v>261</v>
      </c>
      <c r="B18" s="84">
        <v>52</v>
      </c>
      <c r="C18" s="67">
        <v>0</v>
      </c>
      <c r="D18" s="67">
        <v>0</v>
      </c>
      <c r="E18" s="67">
        <v>0</v>
      </c>
      <c r="F18" s="67">
        <v>4820</v>
      </c>
      <c r="G18" s="67">
        <v>0</v>
      </c>
      <c r="H18" s="67">
        <v>0</v>
      </c>
      <c r="I18" s="67">
        <v>0</v>
      </c>
      <c r="J18" s="4"/>
      <c r="K18" s="4"/>
      <c r="L18" s="4"/>
      <c r="M18" s="4"/>
    </row>
    <row r="19" spans="1:13" ht="16.5" thickTop="1" thickBot="1" x14ac:dyDescent="0.3">
      <c r="A19" s="24" t="s">
        <v>258</v>
      </c>
      <c r="B19" s="40">
        <v>52</v>
      </c>
      <c r="C19" s="21">
        <v>8024.7</v>
      </c>
      <c r="D19" s="23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13" ht="16.5" thickTop="1" thickBot="1" x14ac:dyDescent="0.3">
      <c r="A20" s="24"/>
      <c r="B20" s="40"/>
      <c r="C20" s="23"/>
      <c r="D20" s="23"/>
      <c r="E20" s="21"/>
      <c r="F20" s="21"/>
      <c r="G20" s="21"/>
      <c r="H20" s="21"/>
      <c r="I20" s="21"/>
    </row>
    <row r="21" spans="1:13" ht="16.5" thickTop="1" thickBot="1" x14ac:dyDescent="0.3">
      <c r="A21" s="19"/>
      <c r="B21" s="20"/>
      <c r="C21" s="23"/>
      <c r="D21" s="23"/>
      <c r="E21" s="23"/>
      <c r="F21" s="23"/>
      <c r="G21" s="23"/>
      <c r="H21" s="23"/>
      <c r="I21" s="23"/>
    </row>
    <row r="22" spans="1:13" ht="15.75" thickTop="1" x14ac:dyDescent="0.25">
      <c r="B22" s="4"/>
      <c r="C22" s="128"/>
      <c r="D22" s="4"/>
    </row>
    <row r="23" spans="1:13" x14ac:dyDescent="0.25">
      <c r="B23" s="4"/>
      <c r="C23" s="128"/>
    </row>
    <row r="24" spans="1:13" x14ac:dyDescent="0.25">
      <c r="B24" s="4"/>
      <c r="C24" s="128"/>
    </row>
    <row r="25" spans="1:13" x14ac:dyDescent="0.25">
      <c r="B25" s="4"/>
      <c r="C25" s="128"/>
    </row>
    <row r="26" spans="1:13" x14ac:dyDescent="0.25">
      <c r="B26" s="4"/>
      <c r="C26" s="128"/>
    </row>
  </sheetData>
  <pageMargins left="0.7" right="0.7" top="0.75" bottom="0.75" header="0.3" footer="0.3"/>
  <pageSetup paperSize="9" scale="9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95EC-5C77-4B9B-8BA5-9CF4CD7229B0}">
  <sheetPr>
    <pageSetUpPr fitToPage="1"/>
  </sheetPr>
  <dimension ref="A1:L28"/>
  <sheetViews>
    <sheetView workbookViewId="0"/>
  </sheetViews>
  <sheetFormatPr defaultRowHeight="15" x14ac:dyDescent="0.25"/>
  <cols>
    <col min="1" max="1" width="30.7109375" customWidth="1"/>
    <col min="2" max="2" width="5.5703125" customWidth="1"/>
    <col min="3" max="3" width="71" customWidth="1"/>
    <col min="5" max="5" width="11.7109375" customWidth="1"/>
    <col min="6" max="6" width="13.7109375" customWidth="1"/>
    <col min="7" max="7" width="12.42578125" customWidth="1"/>
    <col min="8" max="8" width="11.5703125" customWidth="1"/>
    <col min="9" max="9" width="11.140625" customWidth="1"/>
    <col min="10" max="10" width="10.7109375" customWidth="1"/>
    <col min="11" max="11" width="9.85546875" customWidth="1"/>
  </cols>
  <sheetData>
    <row r="1" spans="1:12" ht="27.75" x14ac:dyDescent="0.4">
      <c r="A1" s="1" t="s">
        <v>299</v>
      </c>
      <c r="B1" s="2"/>
      <c r="C1" s="7"/>
      <c r="D1" s="3"/>
      <c r="E1" s="4"/>
      <c r="F1" s="5"/>
    </row>
    <row r="2" spans="1:12" ht="15.75" thickBot="1" x14ac:dyDescent="0.3">
      <c r="D2" s="4"/>
    </row>
    <row r="3" spans="1:12" ht="45" thickTop="1" thickBot="1" x14ac:dyDescent="0.3">
      <c r="A3" s="132" t="s">
        <v>78</v>
      </c>
      <c r="B3" s="132"/>
      <c r="C3" s="132" t="s">
        <v>263</v>
      </c>
      <c r="D3" s="132" t="s">
        <v>1</v>
      </c>
      <c r="E3" s="133" t="s">
        <v>2</v>
      </c>
      <c r="F3" s="133" t="s">
        <v>187</v>
      </c>
      <c r="G3" s="133" t="s">
        <v>62</v>
      </c>
      <c r="H3" s="133" t="s">
        <v>63</v>
      </c>
      <c r="I3" s="133" t="s">
        <v>3</v>
      </c>
      <c r="J3" s="133" t="s">
        <v>4</v>
      </c>
      <c r="K3" s="133" t="s">
        <v>64</v>
      </c>
    </row>
    <row r="4" spans="1:12" ht="16.5" thickTop="1" thickBot="1" x14ac:dyDescent="0.3">
      <c r="A4" s="134"/>
      <c r="B4" s="135"/>
      <c r="C4" s="135" t="s">
        <v>264</v>
      </c>
      <c r="D4" s="136"/>
      <c r="E4" s="137">
        <f>E5+E14</f>
        <v>24240.7</v>
      </c>
      <c r="F4" s="137">
        <v>0</v>
      </c>
      <c r="G4" s="138">
        <v>763.4</v>
      </c>
      <c r="H4" s="138">
        <v>765</v>
      </c>
      <c r="I4" s="138">
        <v>18000</v>
      </c>
      <c r="J4" s="138">
        <v>0</v>
      </c>
      <c r="K4" s="138">
        <v>0</v>
      </c>
    </row>
    <row r="5" spans="1:12" ht="16.5" thickTop="1" thickBot="1" x14ac:dyDescent="0.3">
      <c r="A5" s="54" t="s">
        <v>265</v>
      </c>
      <c r="B5" s="55"/>
      <c r="C5" s="187" t="s">
        <v>267</v>
      </c>
      <c r="D5" s="188"/>
      <c r="E5" s="12">
        <v>9635.7000000000007</v>
      </c>
      <c r="F5" s="12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</row>
    <row r="6" spans="1:12" ht="16.5" thickTop="1" thickBot="1" x14ac:dyDescent="0.3">
      <c r="A6" s="57"/>
      <c r="B6" s="57"/>
      <c r="C6" s="58" t="s">
        <v>268</v>
      </c>
      <c r="D6" s="57"/>
      <c r="E6" s="59">
        <v>9635.7000000000007</v>
      </c>
      <c r="F6" s="59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</row>
    <row r="7" spans="1:12" ht="16.5" thickTop="1" thickBot="1" x14ac:dyDescent="0.3">
      <c r="A7" s="73"/>
      <c r="B7" s="95"/>
      <c r="C7" s="96" t="s">
        <v>266</v>
      </c>
      <c r="D7" s="93">
        <v>111</v>
      </c>
      <c r="E7" s="139">
        <v>8161</v>
      </c>
      <c r="F7" s="139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78"/>
    </row>
    <row r="8" spans="1:12" ht="16.5" thickTop="1" thickBot="1" x14ac:dyDescent="0.3">
      <c r="A8" s="73"/>
      <c r="B8" s="95"/>
      <c r="C8" s="96" t="s">
        <v>266</v>
      </c>
      <c r="D8" s="93">
        <v>52</v>
      </c>
      <c r="E8" s="139">
        <v>1474.7</v>
      </c>
      <c r="F8" s="139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78"/>
    </row>
    <row r="9" spans="1:12" ht="16.5" thickTop="1" thickBot="1" x14ac:dyDescent="0.3">
      <c r="A9" s="54" t="s">
        <v>171</v>
      </c>
      <c r="B9" s="55"/>
      <c r="C9" s="187" t="s">
        <v>276</v>
      </c>
      <c r="D9" s="188"/>
      <c r="E9" s="12">
        <v>0</v>
      </c>
      <c r="F9" s="12">
        <v>0</v>
      </c>
      <c r="G9" s="56">
        <v>763.4</v>
      </c>
      <c r="H9" s="56">
        <v>765</v>
      </c>
      <c r="I9" s="56">
        <v>18000</v>
      </c>
      <c r="J9" s="56">
        <v>0</v>
      </c>
      <c r="K9" s="56">
        <v>0</v>
      </c>
      <c r="L9" s="78"/>
    </row>
    <row r="10" spans="1:12" ht="16.5" thickTop="1" thickBot="1" x14ac:dyDescent="0.3">
      <c r="A10" s="57"/>
      <c r="B10" s="57"/>
      <c r="C10" s="58" t="s">
        <v>277</v>
      </c>
      <c r="D10" s="57">
        <v>41</v>
      </c>
      <c r="E10" s="59">
        <v>0</v>
      </c>
      <c r="F10" s="59">
        <v>0</v>
      </c>
      <c r="G10" s="60">
        <v>763.4</v>
      </c>
      <c r="H10" s="60">
        <v>765</v>
      </c>
      <c r="I10" s="60">
        <v>0</v>
      </c>
      <c r="J10" s="60">
        <v>0</v>
      </c>
      <c r="K10" s="60">
        <v>0</v>
      </c>
    </row>
    <row r="11" spans="1:12" ht="16.5" thickTop="1" thickBot="1" x14ac:dyDescent="0.3">
      <c r="A11" s="73"/>
      <c r="B11" s="95"/>
      <c r="C11" s="96" t="s">
        <v>278</v>
      </c>
      <c r="D11" s="111">
        <v>41</v>
      </c>
      <c r="E11" s="139">
        <v>0</v>
      </c>
      <c r="F11" s="139">
        <v>0</v>
      </c>
      <c r="G11" s="140">
        <v>763.4</v>
      </c>
      <c r="H11" s="140">
        <v>765</v>
      </c>
      <c r="I11" s="140">
        <v>0</v>
      </c>
      <c r="J11" s="140">
        <v>0</v>
      </c>
      <c r="K11" s="140">
        <v>0</v>
      </c>
      <c r="L11" s="78"/>
    </row>
    <row r="12" spans="1:12" ht="16.5" thickTop="1" thickBot="1" x14ac:dyDescent="0.3">
      <c r="A12" s="57"/>
      <c r="B12" s="57"/>
      <c r="C12" s="58" t="s">
        <v>268</v>
      </c>
      <c r="D12" s="57"/>
      <c r="E12" s="59">
        <v>0</v>
      </c>
      <c r="F12" s="59">
        <v>0</v>
      </c>
      <c r="G12" s="60">
        <v>0</v>
      </c>
      <c r="H12" s="60">
        <v>0</v>
      </c>
      <c r="I12" s="60">
        <v>18000</v>
      </c>
      <c r="J12" s="60">
        <v>0</v>
      </c>
      <c r="K12" s="60">
        <v>0</v>
      </c>
      <c r="L12" s="78"/>
    </row>
    <row r="13" spans="1:12" ht="16.5" thickTop="1" thickBot="1" x14ac:dyDescent="0.3">
      <c r="A13" s="73"/>
      <c r="B13" s="95"/>
      <c r="C13" s="96" t="s">
        <v>279</v>
      </c>
      <c r="D13" s="73" t="s">
        <v>50</v>
      </c>
      <c r="E13" s="139">
        <v>0</v>
      </c>
      <c r="F13" s="139">
        <v>0</v>
      </c>
      <c r="G13" s="140">
        <v>0</v>
      </c>
      <c r="H13" s="140">
        <v>0</v>
      </c>
      <c r="I13" s="140">
        <v>18000</v>
      </c>
      <c r="J13" s="140">
        <v>0</v>
      </c>
      <c r="K13" s="140">
        <v>0</v>
      </c>
      <c r="L13" s="78"/>
    </row>
    <row r="14" spans="1:12" ht="16.5" thickTop="1" thickBot="1" x14ac:dyDescent="0.3">
      <c r="A14" s="54" t="s">
        <v>172</v>
      </c>
      <c r="B14" s="55"/>
      <c r="C14" s="187" t="s">
        <v>269</v>
      </c>
      <c r="D14" s="188"/>
      <c r="E14" s="12">
        <v>14605</v>
      </c>
      <c r="F14" s="12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2" ht="16.5" thickTop="1" thickBot="1" x14ac:dyDescent="0.3">
      <c r="A15" s="57"/>
      <c r="B15" s="57"/>
      <c r="C15" s="58" t="s">
        <v>268</v>
      </c>
      <c r="D15" s="57"/>
      <c r="E15" s="59">
        <v>14605</v>
      </c>
      <c r="F15" s="59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2" ht="16.5" thickTop="1" thickBot="1" x14ac:dyDescent="0.3">
      <c r="A16" s="73"/>
      <c r="B16" s="95"/>
      <c r="C16" s="96" t="s">
        <v>266</v>
      </c>
      <c r="D16" s="73">
        <v>111</v>
      </c>
      <c r="E16" s="76">
        <v>13000</v>
      </c>
      <c r="F16" s="76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8"/>
    </row>
    <row r="17" spans="1:12" ht="16.5" thickTop="1" thickBot="1" x14ac:dyDescent="0.3">
      <c r="A17" s="73"/>
      <c r="B17" s="95"/>
      <c r="C17" s="96" t="s">
        <v>266</v>
      </c>
      <c r="D17" s="73">
        <v>41</v>
      </c>
      <c r="E17" s="76">
        <v>1605</v>
      </c>
      <c r="F17" s="76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8"/>
    </row>
    <row r="18" spans="1:12" ht="16.5" thickTop="1" thickBot="1" x14ac:dyDescent="0.3">
      <c r="A18" s="141"/>
      <c r="B18" s="141"/>
      <c r="C18" s="142" t="s">
        <v>270</v>
      </c>
      <c r="D18" s="141"/>
      <c r="E18" s="143">
        <v>2812</v>
      </c>
      <c r="F18" s="143">
        <v>1661</v>
      </c>
      <c r="G18" s="144">
        <v>1812</v>
      </c>
      <c r="H18" s="144">
        <v>1812</v>
      </c>
      <c r="I18" s="144">
        <v>2400</v>
      </c>
      <c r="J18" s="144">
        <v>2400</v>
      </c>
      <c r="K18" s="144">
        <v>2400</v>
      </c>
    </row>
    <row r="19" spans="1:12" ht="16.5" thickTop="1" thickBot="1" x14ac:dyDescent="0.3">
      <c r="A19" s="54" t="s">
        <v>265</v>
      </c>
      <c r="B19" s="55"/>
      <c r="C19" s="187" t="s">
        <v>267</v>
      </c>
      <c r="D19" s="188"/>
      <c r="E19" s="12">
        <v>1000</v>
      </c>
      <c r="F19" s="12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2" ht="16.5" thickTop="1" thickBot="1" x14ac:dyDescent="0.3">
      <c r="A20" s="57"/>
      <c r="B20" s="57"/>
      <c r="C20" s="58" t="s">
        <v>271</v>
      </c>
      <c r="D20" s="57">
        <v>71</v>
      </c>
      <c r="E20" s="59">
        <v>1000</v>
      </c>
      <c r="F20" s="59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2" ht="16.5" thickTop="1" thickBot="1" x14ac:dyDescent="0.3">
      <c r="A21" s="73"/>
      <c r="B21" s="95"/>
      <c r="C21" s="96" t="s">
        <v>272</v>
      </c>
      <c r="D21" s="73">
        <v>71</v>
      </c>
      <c r="E21" s="76">
        <v>1000</v>
      </c>
      <c r="F21" s="76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8"/>
    </row>
    <row r="22" spans="1:12" ht="16.5" thickTop="1" thickBot="1" x14ac:dyDescent="0.3">
      <c r="A22" s="54" t="s">
        <v>205</v>
      </c>
      <c r="B22" s="55"/>
      <c r="C22" s="187" t="s">
        <v>273</v>
      </c>
      <c r="D22" s="188"/>
      <c r="E22" s="12">
        <v>1812</v>
      </c>
      <c r="F22" s="12">
        <v>1661</v>
      </c>
      <c r="G22" s="56">
        <v>1812</v>
      </c>
      <c r="H22" s="56">
        <v>1812</v>
      </c>
      <c r="I22" s="56">
        <v>2400</v>
      </c>
      <c r="J22" s="56">
        <v>2400</v>
      </c>
      <c r="K22" s="56">
        <v>2400</v>
      </c>
    </row>
    <row r="23" spans="1:12" ht="16.5" thickTop="1" thickBot="1" x14ac:dyDescent="0.3">
      <c r="A23" s="57"/>
      <c r="B23" s="57"/>
      <c r="C23" s="58" t="s">
        <v>274</v>
      </c>
      <c r="D23" s="57">
        <v>41</v>
      </c>
      <c r="E23" s="59">
        <v>1812</v>
      </c>
      <c r="F23" s="59">
        <v>1661</v>
      </c>
      <c r="G23" s="60">
        <v>1812</v>
      </c>
      <c r="H23" s="60">
        <v>1812</v>
      </c>
      <c r="I23" s="60">
        <v>2400</v>
      </c>
      <c r="J23" s="60">
        <v>2400</v>
      </c>
      <c r="K23" s="60">
        <v>2400</v>
      </c>
    </row>
    <row r="24" spans="1:12" s="78" customFormat="1" ht="16.5" thickTop="1" thickBot="1" x14ac:dyDescent="0.3">
      <c r="A24" s="73"/>
      <c r="B24" s="73"/>
      <c r="C24" s="74" t="s">
        <v>294</v>
      </c>
      <c r="D24" s="73">
        <v>41</v>
      </c>
      <c r="E24" s="88">
        <v>0</v>
      </c>
      <c r="F24" s="88">
        <v>0</v>
      </c>
      <c r="G24" s="89">
        <v>0</v>
      </c>
      <c r="H24" s="89">
        <v>0</v>
      </c>
      <c r="I24" s="89">
        <v>2400</v>
      </c>
      <c r="J24" s="89">
        <v>2400</v>
      </c>
      <c r="K24" s="89">
        <v>2400</v>
      </c>
    </row>
    <row r="25" spans="1:12" ht="16.5" thickTop="1" thickBot="1" x14ac:dyDescent="0.3">
      <c r="A25" s="61"/>
      <c r="B25" s="61"/>
      <c r="C25" s="65" t="s">
        <v>275</v>
      </c>
      <c r="D25" s="61">
        <v>41</v>
      </c>
      <c r="E25" s="67">
        <v>1812</v>
      </c>
      <c r="F25" s="67">
        <v>1661</v>
      </c>
      <c r="G25" s="68">
        <v>1812</v>
      </c>
      <c r="H25" s="68">
        <v>1812</v>
      </c>
      <c r="I25" s="68">
        <v>0</v>
      </c>
      <c r="J25" s="68">
        <v>0</v>
      </c>
      <c r="K25" s="68">
        <v>0</v>
      </c>
    </row>
    <row r="26" spans="1:12" ht="16.5" thickTop="1" thickBot="1" x14ac:dyDescent="0.3">
      <c r="A26" s="61"/>
      <c r="B26" s="90"/>
      <c r="C26" s="91"/>
      <c r="D26" s="61"/>
      <c r="E26" s="67"/>
      <c r="F26" s="67"/>
      <c r="G26" s="68"/>
      <c r="H26" s="68"/>
      <c r="I26" s="68"/>
      <c r="J26" s="68"/>
      <c r="K26" s="68"/>
    </row>
    <row r="27" spans="1:12" ht="15.75" thickTop="1" x14ac:dyDescent="0.25">
      <c r="D27" s="4"/>
    </row>
    <row r="28" spans="1:12" x14ac:dyDescent="0.25">
      <c r="D28" s="4"/>
    </row>
  </sheetData>
  <mergeCells count="5">
    <mergeCell ref="C9:D9"/>
    <mergeCell ref="C5:D5"/>
    <mergeCell ref="C14:D14"/>
    <mergeCell ref="C19:D19"/>
    <mergeCell ref="C22:D22"/>
  </mergeCells>
  <pageMargins left="0.25" right="0.25" top="0.75" bottom="0.75" header="0.3" footer="0.3"/>
  <pageSetup paperSize="9" scale="69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A340-9513-4BD1-90F2-349563C686DD}">
  <sheetPr>
    <pageSetUpPr fitToPage="1"/>
  </sheetPr>
  <dimension ref="A1:L21"/>
  <sheetViews>
    <sheetView tabSelected="1" zoomScale="130" zoomScaleNormal="130" workbookViewId="0"/>
  </sheetViews>
  <sheetFormatPr defaultRowHeight="15" x14ac:dyDescent="0.25"/>
  <cols>
    <col min="1" max="1" width="51.28515625" customWidth="1"/>
    <col min="2" max="2" width="1.5703125" hidden="1" customWidth="1"/>
    <col min="3" max="5" width="9.140625" hidden="1" customWidth="1"/>
    <col min="6" max="6" width="13.28515625" customWidth="1"/>
    <col min="7" max="8" width="12.7109375" customWidth="1"/>
    <col min="9" max="9" width="14" customWidth="1"/>
    <col min="10" max="10" width="11.5703125" customWidth="1"/>
    <col min="11" max="11" width="10.140625" customWidth="1"/>
    <col min="12" max="12" width="12" customWidth="1"/>
  </cols>
  <sheetData>
    <row r="1" spans="1:12" x14ac:dyDescent="0.25">
      <c r="A1" s="4" t="s">
        <v>295</v>
      </c>
    </row>
    <row r="2" spans="1:12" ht="15.75" thickBot="1" x14ac:dyDescent="0.3"/>
    <row r="3" spans="1:12" ht="15.75" customHeight="1" thickTop="1" x14ac:dyDescent="0.25">
      <c r="A3" s="193"/>
      <c r="B3" s="196"/>
      <c r="C3" s="199"/>
      <c r="D3" s="196"/>
      <c r="E3" s="202"/>
      <c r="F3" s="190" t="s">
        <v>60</v>
      </c>
      <c r="G3" s="190" t="s">
        <v>61</v>
      </c>
      <c r="H3" s="179"/>
      <c r="I3" s="190" t="s">
        <v>293</v>
      </c>
      <c r="J3" s="190" t="s">
        <v>3</v>
      </c>
      <c r="K3" s="190" t="s">
        <v>4</v>
      </c>
      <c r="L3" s="190" t="s">
        <v>64</v>
      </c>
    </row>
    <row r="4" spans="1:12" ht="42.75" x14ac:dyDescent="0.25">
      <c r="A4" s="194"/>
      <c r="B4" s="197"/>
      <c r="C4" s="200"/>
      <c r="D4" s="197"/>
      <c r="E4" s="203"/>
      <c r="F4" s="191"/>
      <c r="G4" s="191"/>
      <c r="H4" s="180" t="s">
        <v>188</v>
      </c>
      <c r="I4" s="191"/>
      <c r="J4" s="191"/>
      <c r="K4" s="191"/>
      <c r="L4" s="191"/>
    </row>
    <row r="5" spans="1:12" ht="15.75" thickBot="1" x14ac:dyDescent="0.3">
      <c r="A5" s="195"/>
      <c r="B5" s="198"/>
      <c r="C5" s="201"/>
      <c r="D5" s="198"/>
      <c r="E5" s="204"/>
      <c r="F5" s="192"/>
      <c r="G5" s="192"/>
      <c r="H5" s="181"/>
      <c r="I5" s="192"/>
      <c r="J5" s="192"/>
      <c r="K5" s="192"/>
      <c r="L5" s="192"/>
    </row>
    <row r="6" spans="1:12" ht="16.5" thickTop="1" thickBot="1" x14ac:dyDescent="0.3">
      <c r="A6" s="182" t="s">
        <v>280</v>
      </c>
      <c r="B6" s="183"/>
      <c r="C6" s="183"/>
      <c r="D6" s="183"/>
      <c r="E6" s="184"/>
      <c r="F6" s="185"/>
      <c r="G6" s="185"/>
      <c r="H6" s="185"/>
      <c r="I6" s="185"/>
      <c r="J6" s="185"/>
      <c r="K6" s="185"/>
      <c r="L6" s="185"/>
    </row>
    <row r="7" spans="1:12" ht="16.5" thickTop="1" thickBot="1" x14ac:dyDescent="0.3">
      <c r="A7" s="146" t="s">
        <v>281</v>
      </c>
      <c r="B7" s="147"/>
      <c r="C7" s="147"/>
      <c r="D7" s="147"/>
      <c r="E7" s="148"/>
      <c r="F7" s="149">
        <v>117610.32</v>
      </c>
      <c r="G7" s="150">
        <v>101437.62</v>
      </c>
      <c r="H7" s="150">
        <v>90931</v>
      </c>
      <c r="I7" s="150">
        <v>96489.56</v>
      </c>
      <c r="J7" s="150">
        <v>102255</v>
      </c>
      <c r="K7" s="150">
        <v>103245</v>
      </c>
      <c r="L7" s="150">
        <v>104245</v>
      </c>
    </row>
    <row r="8" spans="1:12" ht="16.5" thickTop="1" thickBot="1" x14ac:dyDescent="0.3">
      <c r="A8" s="146" t="s">
        <v>282</v>
      </c>
      <c r="B8" s="147"/>
      <c r="C8" s="147"/>
      <c r="D8" s="147"/>
      <c r="E8" s="148"/>
      <c r="F8" s="150">
        <v>404.8</v>
      </c>
      <c r="G8" s="150">
        <v>0</v>
      </c>
      <c r="H8" s="150">
        <v>0</v>
      </c>
      <c r="I8" s="150">
        <v>0</v>
      </c>
      <c r="J8" s="150">
        <v>18000</v>
      </c>
      <c r="K8" s="150">
        <v>0</v>
      </c>
      <c r="L8" s="150">
        <v>0</v>
      </c>
    </row>
    <row r="9" spans="1:12" ht="16.5" thickTop="1" thickBot="1" x14ac:dyDescent="0.3">
      <c r="A9" s="151" t="s">
        <v>283</v>
      </c>
      <c r="B9" s="152"/>
      <c r="C9" s="152"/>
      <c r="D9" s="152"/>
      <c r="E9" s="153"/>
      <c r="F9" s="154">
        <f>F7+F8</f>
        <v>118015.12000000001</v>
      </c>
      <c r="G9" s="154">
        <v>101437.62</v>
      </c>
      <c r="H9" s="154">
        <v>90931</v>
      </c>
      <c r="I9" s="154">
        <v>96489.56</v>
      </c>
      <c r="J9" s="154">
        <f>102255+18000</f>
        <v>120255</v>
      </c>
      <c r="K9" s="154">
        <v>103245</v>
      </c>
      <c r="L9" s="154">
        <v>104245</v>
      </c>
    </row>
    <row r="10" spans="1:12" ht="16.5" thickTop="1" thickBot="1" x14ac:dyDescent="0.3">
      <c r="A10" s="146" t="s">
        <v>284</v>
      </c>
      <c r="B10" s="147"/>
      <c r="C10" s="147"/>
      <c r="D10" s="147"/>
      <c r="E10" s="148"/>
      <c r="F10" s="150">
        <v>9024.7000000000007</v>
      </c>
      <c r="G10" s="150">
        <v>3927.44</v>
      </c>
      <c r="H10" s="150">
        <v>0</v>
      </c>
      <c r="I10" s="150">
        <v>4820</v>
      </c>
      <c r="J10" s="150">
        <v>990</v>
      </c>
      <c r="K10" s="150">
        <v>0</v>
      </c>
      <c r="L10" s="150">
        <v>0</v>
      </c>
    </row>
    <row r="11" spans="1:12" ht="16.5" thickTop="1" thickBot="1" x14ac:dyDescent="0.3">
      <c r="A11" s="175" t="s">
        <v>285</v>
      </c>
      <c r="B11" s="176"/>
      <c r="C11" s="176"/>
      <c r="D11" s="176"/>
      <c r="E11" s="177"/>
      <c r="F11" s="178">
        <f>F9+F10</f>
        <v>127039.82</v>
      </c>
      <c r="G11" s="178">
        <f>G9+G10</f>
        <v>105365.06</v>
      </c>
      <c r="H11" s="178">
        <v>90931</v>
      </c>
      <c r="I11" s="178">
        <f>I9+I10</f>
        <v>101309.56</v>
      </c>
      <c r="J11" s="178">
        <f>J9+J10</f>
        <v>121245</v>
      </c>
      <c r="K11" s="178">
        <v>103245</v>
      </c>
      <c r="L11" s="178">
        <v>104245</v>
      </c>
    </row>
    <row r="12" spans="1:12" ht="16.5" thickTop="1" thickBot="1" x14ac:dyDescent="0.3">
      <c r="A12" s="182" t="s">
        <v>286</v>
      </c>
      <c r="B12" s="183"/>
      <c r="C12" s="183"/>
      <c r="D12" s="183"/>
      <c r="E12" s="184"/>
      <c r="F12" s="185"/>
      <c r="G12" s="186"/>
      <c r="H12" s="186"/>
      <c r="I12" s="186"/>
      <c r="J12" s="186"/>
      <c r="K12" s="186"/>
      <c r="L12" s="186"/>
    </row>
    <row r="13" spans="1:12" ht="16.5" thickTop="1" thickBot="1" x14ac:dyDescent="0.3">
      <c r="A13" s="146" t="s">
        <v>287</v>
      </c>
      <c r="B13" s="147"/>
      <c r="C13" s="147"/>
      <c r="D13" s="147"/>
      <c r="E13" s="148"/>
      <c r="F13" s="149">
        <v>96993.380000000019</v>
      </c>
      <c r="G13" s="150">
        <v>103704.06000000001</v>
      </c>
      <c r="H13" s="150">
        <v>85687.75</v>
      </c>
      <c r="I13" s="150">
        <v>96155.56</v>
      </c>
      <c r="J13" s="150">
        <v>100845</v>
      </c>
      <c r="K13" s="150">
        <v>100845</v>
      </c>
      <c r="L13" s="150">
        <v>101845</v>
      </c>
    </row>
    <row r="14" spans="1:12" ht="16.5" thickTop="1" thickBot="1" x14ac:dyDescent="0.3">
      <c r="A14" s="146" t="s">
        <v>288</v>
      </c>
      <c r="B14" s="147"/>
      <c r="C14" s="147"/>
      <c r="D14" s="147"/>
      <c r="E14" s="148"/>
      <c r="F14" s="150">
        <v>24240.7</v>
      </c>
      <c r="G14" s="150">
        <v>0</v>
      </c>
      <c r="H14" s="150">
        <v>763.4</v>
      </c>
      <c r="I14" s="150">
        <v>765</v>
      </c>
      <c r="J14" s="150">
        <v>18000</v>
      </c>
      <c r="K14" s="150">
        <v>0</v>
      </c>
      <c r="L14" s="150">
        <v>0</v>
      </c>
    </row>
    <row r="15" spans="1:12" ht="16.5" thickTop="1" thickBot="1" x14ac:dyDescent="0.3">
      <c r="A15" s="146" t="s">
        <v>291</v>
      </c>
      <c r="B15" s="147"/>
      <c r="C15" s="147"/>
      <c r="D15" s="147"/>
      <c r="E15" s="148"/>
      <c r="F15" s="150">
        <v>2812</v>
      </c>
      <c r="G15" s="150">
        <v>1661</v>
      </c>
      <c r="H15" s="150">
        <v>1812</v>
      </c>
      <c r="I15" s="150">
        <v>1812</v>
      </c>
      <c r="J15" s="150">
        <v>2400</v>
      </c>
      <c r="K15" s="150">
        <v>2400</v>
      </c>
      <c r="L15" s="150">
        <v>2400</v>
      </c>
    </row>
    <row r="16" spans="1:12" ht="16.5" thickTop="1" thickBot="1" x14ac:dyDescent="0.3">
      <c r="A16" s="151" t="s">
        <v>292</v>
      </c>
      <c r="B16" s="152"/>
      <c r="C16" s="152"/>
      <c r="D16" s="152"/>
      <c r="E16" s="153"/>
      <c r="F16" s="154">
        <f>F13+F14+F15</f>
        <v>124046.08000000002</v>
      </c>
      <c r="G16" s="154">
        <f>G13+G15</f>
        <v>105365.06000000001</v>
      </c>
      <c r="H16" s="154">
        <f>H13+H14+H15</f>
        <v>88263.15</v>
      </c>
      <c r="I16" s="154">
        <f>I13+I14+I15</f>
        <v>98732.56</v>
      </c>
      <c r="J16" s="154">
        <f>J13+J14+J15</f>
        <v>121245</v>
      </c>
      <c r="K16" s="154">
        <f>K13+K15</f>
        <v>103245</v>
      </c>
      <c r="L16" s="154">
        <f>L13+L15</f>
        <v>104245</v>
      </c>
    </row>
    <row r="17" spans="1:12" ht="16.5" thickTop="1" thickBot="1" x14ac:dyDescent="0.3">
      <c r="A17" s="170" t="s">
        <v>289</v>
      </c>
      <c r="B17" s="171"/>
      <c r="C17" s="171"/>
      <c r="D17" s="171"/>
      <c r="E17" s="172"/>
      <c r="F17" s="173"/>
      <c r="G17" s="174"/>
      <c r="H17" s="174"/>
      <c r="I17" s="174"/>
      <c r="J17" s="174"/>
      <c r="K17" s="174"/>
      <c r="L17" s="174"/>
    </row>
    <row r="18" spans="1:12" ht="16.5" thickTop="1" thickBot="1" x14ac:dyDescent="0.3">
      <c r="A18" s="165" t="s">
        <v>280</v>
      </c>
      <c r="B18" s="166"/>
      <c r="C18" s="166"/>
      <c r="D18" s="166"/>
      <c r="E18" s="167"/>
      <c r="F18" s="168">
        <v>127039.82</v>
      </c>
      <c r="G18" s="169">
        <v>105365.06</v>
      </c>
      <c r="H18" s="169">
        <v>90931</v>
      </c>
      <c r="I18" s="169">
        <v>101309.56</v>
      </c>
      <c r="J18" s="169">
        <v>121245</v>
      </c>
      <c r="K18" s="169">
        <v>103245</v>
      </c>
      <c r="L18" s="169">
        <v>104245</v>
      </c>
    </row>
    <row r="19" spans="1:12" ht="16.5" thickTop="1" thickBot="1" x14ac:dyDescent="0.3">
      <c r="A19" s="160" t="s">
        <v>286</v>
      </c>
      <c r="B19" s="161"/>
      <c r="C19" s="161"/>
      <c r="D19" s="161"/>
      <c r="E19" s="162"/>
      <c r="F19" s="163">
        <v>124046.08</v>
      </c>
      <c r="G19" s="164">
        <v>105365.06</v>
      </c>
      <c r="H19" s="164">
        <v>88263.15</v>
      </c>
      <c r="I19" s="164">
        <v>98732.56</v>
      </c>
      <c r="J19" s="164">
        <v>121245</v>
      </c>
      <c r="K19" s="164">
        <v>103245</v>
      </c>
      <c r="L19" s="164">
        <v>104245</v>
      </c>
    </row>
    <row r="20" spans="1:12" ht="17.25" thickTop="1" thickBot="1" x14ac:dyDescent="0.3">
      <c r="A20" s="155" t="s">
        <v>290</v>
      </c>
      <c r="B20" s="156"/>
      <c r="C20" s="156"/>
      <c r="D20" s="156"/>
      <c r="E20" s="157"/>
      <c r="F20" s="158">
        <f>F18-F19</f>
        <v>2993.7400000000052</v>
      </c>
      <c r="G20" s="159">
        <v>0</v>
      </c>
      <c r="H20" s="159">
        <f>H18-H19</f>
        <v>2667.8500000000058</v>
      </c>
      <c r="I20" s="159">
        <f>I11-I16</f>
        <v>2577</v>
      </c>
      <c r="J20" s="159"/>
      <c r="K20" s="159"/>
      <c r="L20" s="159"/>
    </row>
    <row r="21" spans="1:12" ht="15.75" thickTop="1" x14ac:dyDescent="0.25"/>
  </sheetData>
  <mergeCells count="11">
    <mergeCell ref="A3:A5"/>
    <mergeCell ref="B3:B5"/>
    <mergeCell ref="C3:C5"/>
    <mergeCell ref="D3:D5"/>
    <mergeCell ref="E3:E5"/>
    <mergeCell ref="I3:I5"/>
    <mergeCell ref="J3:J5"/>
    <mergeCell ref="K3:K5"/>
    <mergeCell ref="L3:L5"/>
    <mergeCell ref="F3:F5"/>
    <mergeCell ref="G3:G5"/>
  </mergeCells>
  <pageMargins left="0.7" right="0.7" top="0.75" bottom="0.75" header="0.3" footer="0.3"/>
  <pageSetup paperSize="9" scale="9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Bežné príjmy</vt:lpstr>
      <vt:lpstr>Bežné výdavky</vt:lpstr>
      <vt:lpstr>Kapitálové príjmy</vt:lpstr>
      <vt:lpstr>Kapitálové výdavky</vt:lpstr>
      <vt:lpstr>Sumarizácia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</dc:creator>
  <cp:lastModifiedBy>obeck</cp:lastModifiedBy>
  <cp:lastPrinted>2020-12-27T15:12:06Z</cp:lastPrinted>
  <dcterms:created xsi:type="dcterms:W3CDTF">2020-10-19T16:12:13Z</dcterms:created>
  <dcterms:modified xsi:type="dcterms:W3CDTF">2020-12-27T15:16:51Z</dcterms:modified>
</cp:coreProperties>
</file>